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beste\Documents\KIWIFO\Aufsätze\Einkommensteuer gegen Bundesanleihe\"/>
    </mc:Choice>
  </mc:AlternateContent>
  <xr:revisionPtr revIDLastSave="0" documentId="13_ncr:1_{BB7E4345-66F3-4F52-AEE6-191E9F552C97}" xr6:coauthVersionLast="47" xr6:coauthVersionMax="47" xr10:uidLastSave="{00000000-0000-0000-0000-000000000000}"/>
  <bookViews>
    <workbookView xWindow="-120" yWindow="-120" windowWidth="29040" windowHeight="15720" xr2:uid="{21182FED-74AF-45BA-A8EB-449A1F63634B}"/>
  </bookViews>
  <sheets>
    <sheet name="Start" sheetId="1" r:id="rId1"/>
    <sheet name="ESt.-Berechnung" sheetId="2" r:id="rId2"/>
    <sheet name="Bundeswertpapiere" sheetId="3" r:id="rId3"/>
    <sheet name="Aktuelle Bundesanleihen" sheetId="4" r:id="rId4"/>
  </sheets>
  <definedNames>
    <definedName name="ExterneDaten_1" localSheetId="3" hidden="1">'Aktuelle Bundesanleihen'!$A$1:$F$52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C14" i="1"/>
  <c r="B5" i="2"/>
  <c r="B8" i="2" l="1"/>
  <c r="B9" i="2"/>
  <c r="B10" i="2" s="1"/>
  <c r="B5" i="1" s="1"/>
  <c r="B15" i="1" l="1"/>
  <c r="B8" i="1"/>
  <c r="C15" i="1" l="1"/>
  <c r="B16" i="1" s="1"/>
  <c r="C16" i="1" l="1"/>
  <c r="B17" i="1" s="1"/>
  <c r="C17" i="1" l="1"/>
  <c r="B18" i="1" s="1"/>
  <c r="C18" i="1" l="1"/>
  <c r="B19" i="1" s="1"/>
  <c r="C19" i="1" l="1"/>
  <c r="B20" i="1" s="1"/>
  <c r="C20" i="1" l="1"/>
  <c r="B21" i="1" s="1"/>
  <c r="C21" i="1" s="1"/>
  <c r="B22" i="1" s="1"/>
  <c r="C22" i="1" s="1"/>
  <c r="B23" i="1" s="1"/>
  <c r="C23" i="1" l="1"/>
  <c r="B24" i="1" s="1"/>
  <c r="C24" i="1" l="1"/>
  <c r="B25" i="1" s="1"/>
  <c r="C25" i="1" s="1"/>
  <c r="B26" i="1" s="1"/>
  <c r="C26" i="1" l="1"/>
  <c r="B27" i="1" s="1"/>
  <c r="C27" i="1" s="1"/>
  <c r="B28" i="1" l="1"/>
  <c r="C28" i="1" s="1"/>
  <c r="B29" i="1" l="1"/>
  <c r="C29" i="1" s="1"/>
  <c r="B30" i="1" l="1"/>
  <c r="C30" i="1" s="1"/>
  <c r="B31" i="1" l="1"/>
  <c r="C31" i="1" s="1"/>
  <c r="B32" i="1" l="1"/>
  <c r="C32" i="1" s="1"/>
  <c r="B33" i="1" l="1"/>
  <c r="C33" i="1" s="1"/>
  <c r="B34" i="1" l="1"/>
  <c r="C34" i="1" s="1"/>
  <c r="B35" i="1"/>
  <c r="C35" i="1" s="1"/>
  <c r="B36" i="1" l="1"/>
  <c r="C36" i="1" s="1"/>
  <c r="B37" i="1" l="1"/>
  <c r="C37" i="1" s="1"/>
  <c r="B38" i="1" l="1"/>
  <c r="C38" i="1" s="1"/>
  <c r="B39" i="1" l="1"/>
  <c r="C39" i="1" s="1"/>
  <c r="B40" i="1" l="1"/>
  <c r="C40" i="1" s="1"/>
  <c r="B41" i="1" l="1"/>
  <c r="C41" i="1" l="1"/>
  <c r="B42" i="1" s="1"/>
  <c r="C42" i="1" l="1"/>
  <c r="B43" i="1" s="1"/>
  <c r="C43" i="1" l="1"/>
  <c r="B44" i="1"/>
  <c r="C44"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9C7D187-8ED8-4541-BF87-B3BD152B3224}" keepAlive="1" name="Abfrage - Tabelle 3" description="Verbindung mit der Abfrage 'Tabelle 3' in der Arbeitsmappe." type="5" refreshedVersion="8" background="1" saveData="1">
    <dbPr connection="Provider=Microsoft.Mashup.OleDb.1;Data Source=$Workbook$;Location=&quot;Tabelle 3&quot;;Extended Properties=&quot;&quot;" command="SELECT * FROM [Tabelle 3]"/>
  </connection>
</connections>
</file>

<file path=xl/sharedStrings.xml><?xml version="1.0" encoding="utf-8"?>
<sst xmlns="http://schemas.openxmlformats.org/spreadsheetml/2006/main" count="367" uniqueCount="283">
  <si>
    <t>Bundeswertpapiere</t>
  </si>
  <si>
    <t>https://www.deutsche-finanzagentur.de/</t>
  </si>
  <si>
    <t>Bundeswertpapiere (Bundesanleihen, Bundesschatzanweisungen, Bundesobligationen usw.) werden mit Ursprungslaufzeiten von 12 Monaten bis hin zu 30 Jahren regelmäßig begeben.</t>
  </si>
  <si>
    <t>Alle Informationen dazu erhalten Sie unter:</t>
  </si>
  <si>
    <t>Für unsere Berechnung nehmen wir der Einfachheit halber den Kupon einer Bundesanleihe aus einer Neuemission oder Aufstockung ohne Berücksichtigung des aktuellen Börsenkurses der Anleihe.</t>
  </si>
  <si>
    <t>Aktuelle Informationen unter:</t>
  </si>
  <si>
    <t>https://www.deutsche-finanzagentur.de/ bundeswertpapiere/bundeswertpapierarten/bundesanleihen</t>
  </si>
  <si>
    <t>Kupon</t>
  </si>
  <si>
    <t>Wertpapier, ISIN</t>
  </si>
  <si>
    <t>Einkommensteuerberechnung</t>
  </si>
  <si>
    <t>Stand: 2024</t>
  </si>
  <si>
    <t xml:space="preserve">Infos auch unter: </t>
  </si>
  <si>
    <t>https://www.bmf-steuerrechner.de/ekst/eingabeformekst.xhtml</t>
  </si>
  <si>
    <t>Formel nach §32a EStG</t>
  </si>
  <si>
    <t>Alternative</t>
  </si>
  <si>
    <t>zu versteuerndes Einkommen</t>
  </si>
  <si>
    <t>Formeln</t>
  </si>
  <si>
    <t>a)</t>
  </si>
  <si>
    <t>bis 11.784 Euro</t>
  </si>
  <si>
    <t>ESt = 0</t>
  </si>
  <si>
    <t>b)</t>
  </si>
  <si>
    <t>von 11.785 Euro bis 17.005 Euro</t>
  </si>
  <si>
    <t>ESt = (954,8 * y + 1.400) * y</t>
  </si>
  <si>
    <t>y = (zvE - 11.784) / 10.000</t>
  </si>
  <si>
    <t>c)</t>
  </si>
  <si>
    <t>von 17.006 Euro bis 66.760 Euro</t>
  </si>
  <si>
    <t>ESt = (181,19 * z + 2.397) * z + 991,21</t>
  </si>
  <si>
    <t>z = (zvE - 17.005) / 10.000</t>
  </si>
  <si>
    <t>d)</t>
  </si>
  <si>
    <t>von 66.761 Euro bis 277.825 Euro</t>
  </si>
  <si>
    <t>ESt = 0,42 * zvE - 10.636,31</t>
  </si>
  <si>
    <t>e)</t>
  </si>
  <si>
    <t>ab 277.826 Euro</t>
  </si>
  <si>
    <t>ESt = 0,45 * zvE - 18.971,06</t>
  </si>
  <si>
    <t>Einkommensteuer:</t>
  </si>
  <si>
    <t>Einkommensteuer gegen Bundesanleihe</t>
  </si>
  <si>
    <t>Geben Sie hier das zu versteuernde Einkommen ein:</t>
  </si>
  <si>
    <t>y für Alternative b:</t>
  </si>
  <si>
    <t>z für Alternative c:</t>
  </si>
  <si>
    <t>Zu versteuerndes Einkommen:</t>
  </si>
  <si>
    <t>In dieser Excel-Tabelle berechnen wir, wie viel Geld Sie dem Bund leihen müssten, damit dieser Ihnen mit den zu zahlenden Zinsen Ihnen Ihre Einkommensteuer bezahlt. 
Die Berechnung der Einkommensteuer geschieht in der Tabelle Est.-Berechnung, wobei die Gesetzeslage des Jahres 2024 zugrunde liegt.</t>
  </si>
  <si>
    <t>Damit die oben ausgewiesene Einkommensteuer durch Zinsen des Bunds gedeckt sind, müssten Sie Bundesanleihen kaufen im Nominalwert von:</t>
  </si>
  <si>
    <t>Bund10, DE000BU2D012</t>
  </si>
  <si>
    <t>Wenn Sie dem Bund diesen Betrag leihen (Anleihen im Nominalwert dieses Betrags!), bezahlt er Ihnen Ihre Einkommensteuer!</t>
  </si>
  <si>
    <t>Column1</t>
  </si>
  <si>
    <t>Column2</t>
  </si>
  <si>
    <t>Column3</t>
  </si>
  <si>
    <t>Column4</t>
  </si>
  <si>
    <t>Column5</t>
  </si>
  <si>
    <t>Column6</t>
  </si>
  <si>
    <t>Anleihe</t>
  </si>
  <si>
    <t>Fälligkeit</t>
  </si>
  <si>
    <t>Umlaufend</t>
  </si>
  <si>
    <t>Letzte Emission</t>
  </si>
  <si>
    <t>ISIN</t>
  </si>
  <si>
    <t>Gesamtvolumen</t>
  </si>
  <si>
    <t>1.294.000 Mio. €</t>
  </si>
  <si>
    <t>-</t>
  </si>
  <si>
    <t>Kein Wertpapier gefunden.</t>
  </si>
  <si>
    <t>2025 (2056) Bund</t>
  </si>
  <si>
    <t>15.08.2056</t>
  </si>
  <si>
    <t>2,90%</t>
  </si>
  <si>
    <t>15.000 Mio. €</t>
  </si>
  <si>
    <t>17.09.2025</t>
  </si>
  <si>
    <t>DE000BU2D012</t>
  </si>
  <si>
    <t>2025 (2035) Bund</t>
  </si>
  <si>
    <t>15.02.2035</t>
  </si>
  <si>
    <t>2,50%</t>
  </si>
  <si>
    <t>35.000 Mio. €</t>
  </si>
  <si>
    <t>11.06.2025</t>
  </si>
  <si>
    <t>DE000BU2Z049</t>
  </si>
  <si>
    <t>15.08.2035</t>
  </si>
  <si>
    <t>2,60%</t>
  </si>
  <si>
    <t>26.000 Mio. €</t>
  </si>
  <si>
    <t>01.10.2025</t>
  </si>
  <si>
    <t>DE000BU2Z056</t>
  </si>
  <si>
    <t>2025 (2032) Bund</t>
  </si>
  <si>
    <t>15.11.2032</t>
  </si>
  <si>
    <t>8.000 Mio. €</t>
  </si>
  <si>
    <t>24.09.2025</t>
  </si>
  <si>
    <t>DE000BU27014</t>
  </si>
  <si>
    <t>2024 (2054) Bund</t>
  </si>
  <si>
    <t>15.08.2054</t>
  </si>
  <si>
    <t>26.500 Mio. €</t>
  </si>
  <si>
    <t>20.08.2025</t>
  </si>
  <si>
    <t>DE000BU2D004</t>
  </si>
  <si>
    <t>2024 (2041) Bund</t>
  </si>
  <si>
    <t>15.05.2041</t>
  </si>
  <si>
    <t>17.000 Mio. €</t>
  </si>
  <si>
    <t>08.10.2025</t>
  </si>
  <si>
    <t>DE000BU2F009</t>
  </si>
  <si>
    <t>2024 (2034) Bund</t>
  </si>
  <si>
    <t>15.02.2034</t>
  </si>
  <si>
    <t>2,20%</t>
  </si>
  <si>
    <t>12.06.2024</t>
  </si>
  <si>
    <t>DE000BU2Z023</t>
  </si>
  <si>
    <t>15.08.2034</t>
  </si>
  <si>
    <t>04.12.2024</t>
  </si>
  <si>
    <t>DE000BU2Z031</t>
  </si>
  <si>
    <t>2023 (2033) Bund</t>
  </si>
  <si>
    <t>15.02.2033</t>
  </si>
  <si>
    <t>2,30%</t>
  </si>
  <si>
    <t>38.250 Mio. €</t>
  </si>
  <si>
    <t>05.07.2023</t>
  </si>
  <si>
    <t>DE000BU2Z007</t>
  </si>
  <si>
    <t>15.08.2033</t>
  </si>
  <si>
    <t>30.500 Mio. €</t>
  </si>
  <si>
    <t>29.11.2023</t>
  </si>
  <si>
    <t>DE000BU2Z015</t>
  </si>
  <si>
    <t>2023 (2030) Bund</t>
  </si>
  <si>
    <t>15.11.2030</t>
  </si>
  <si>
    <t>2,40%</t>
  </si>
  <si>
    <t>28.000 Mio. €</t>
  </si>
  <si>
    <t>25.09.2024</t>
  </si>
  <si>
    <t>DE000BU27006</t>
  </si>
  <si>
    <t>2022 (2053) Bund</t>
  </si>
  <si>
    <t>15.08.2053</t>
  </si>
  <si>
    <t>1,80%</t>
  </si>
  <si>
    <t>33.500 Mio. €</t>
  </si>
  <si>
    <t>19.03.2025</t>
  </si>
  <si>
    <t>DE0001102614</t>
  </si>
  <si>
    <t>2022 (2038) Bund</t>
  </si>
  <si>
    <t>15.05.2038</t>
  </si>
  <si>
    <t>1,00%</t>
  </si>
  <si>
    <t>31.250 Mio. €</t>
  </si>
  <si>
    <t>06.08.2025</t>
  </si>
  <si>
    <t>DE0001102598</t>
  </si>
  <si>
    <t>2022 (2032) Bund</t>
  </si>
  <si>
    <t>15.02.2032</t>
  </si>
  <si>
    <t>0,00%</t>
  </si>
  <si>
    <t>31.000 Mio. €</t>
  </si>
  <si>
    <t>21.10.2022</t>
  </si>
  <si>
    <t>DE0001102580</t>
  </si>
  <si>
    <t>15.08.2032</t>
  </si>
  <si>
    <t>1,70%</t>
  </si>
  <si>
    <t>30.11.2022</t>
  </si>
  <si>
    <t>DE0001102606</t>
  </si>
  <si>
    <t>2022 (2029) Bund</t>
  </si>
  <si>
    <t>15.11.2029</t>
  </si>
  <si>
    <t>2,10%</t>
  </si>
  <si>
    <t>31.05.2023</t>
  </si>
  <si>
    <t>DE0001102622</t>
  </si>
  <si>
    <t>2021 (2052) Bund</t>
  </si>
  <si>
    <t>15.08.2052</t>
  </si>
  <si>
    <t>34.500 Mio. €</t>
  </si>
  <si>
    <t>16.04.2025</t>
  </si>
  <si>
    <t>DE0001102572</t>
  </si>
  <si>
    <t>2021 (2036) Bund</t>
  </si>
  <si>
    <t>15.05.2036</t>
  </si>
  <si>
    <t>27.250 Mio. €</t>
  </si>
  <si>
    <t>26.02.2025</t>
  </si>
  <si>
    <t>DE0001102549</t>
  </si>
  <si>
    <t>2021 (2031) II Bund</t>
  </si>
  <si>
    <t>15.08.2031</t>
  </si>
  <si>
    <t>32.000 Mio. €</t>
  </si>
  <si>
    <t>02.11.2022</t>
  </si>
  <si>
    <t>DE0001102564</t>
  </si>
  <si>
    <t>2021 (2031) Bund</t>
  </si>
  <si>
    <t>15.02.2031</t>
  </si>
  <si>
    <t>DE0001102531</t>
  </si>
  <si>
    <t>2021 (2028) Bund</t>
  </si>
  <si>
    <t>15.11.2028</t>
  </si>
  <si>
    <t>27.000 Mio. €</t>
  </si>
  <si>
    <t>DE0001102556</t>
  </si>
  <si>
    <t>2020 (2035) Bund</t>
  </si>
  <si>
    <t>15.05.2035</t>
  </si>
  <si>
    <t>23.750 Mio. €</t>
  </si>
  <si>
    <t>22.11.2023</t>
  </si>
  <si>
    <t>DE0001102515</t>
  </si>
  <si>
    <t>2020 (2030) II Bund</t>
  </si>
  <si>
    <t>15.08.2030</t>
  </si>
  <si>
    <t>20.07.2022</t>
  </si>
  <si>
    <t>DE0001102507</t>
  </si>
  <si>
    <t>2020 (2030) Bund</t>
  </si>
  <si>
    <t>15.02.2030</t>
  </si>
  <si>
    <t>DE0001102499</t>
  </si>
  <si>
    <t>2020 (2027) Bund</t>
  </si>
  <si>
    <t>15.11.2027</t>
  </si>
  <si>
    <t>22.000 Mio. €</t>
  </si>
  <si>
    <t>15.09.2020</t>
  </si>
  <si>
    <t>DE0001102523</t>
  </si>
  <si>
    <t>2019 (2050) Bund</t>
  </si>
  <si>
    <t>15.08.2050</t>
  </si>
  <si>
    <t>44.500 Mio. €</t>
  </si>
  <si>
    <t>DE0001102481</t>
  </si>
  <si>
    <t>2019 (2029) Bund</t>
  </si>
  <si>
    <t>15.02.2029</t>
  </si>
  <si>
    <t>0,25%</t>
  </si>
  <si>
    <t>29.500 Mio. €</t>
  </si>
  <si>
    <t>DE0001102465</t>
  </si>
  <si>
    <t>15.08.2029</t>
  </si>
  <si>
    <t>DE0001102473</t>
  </si>
  <si>
    <t>2018 (2028) Bund</t>
  </si>
  <si>
    <t>15.02.2028</t>
  </si>
  <si>
    <t>0,50%</t>
  </si>
  <si>
    <t>28.500 Mio. €</t>
  </si>
  <si>
    <t>DE0001102440</t>
  </si>
  <si>
    <t>15.08.2028</t>
  </si>
  <si>
    <t>DE0001102457</t>
  </si>
  <si>
    <t>2017 (2048) Bund</t>
  </si>
  <si>
    <t>15.08.2048</t>
  </si>
  <si>
    <t>1,25%</t>
  </si>
  <si>
    <t>41.000 Mio. €</t>
  </si>
  <si>
    <t>DE0001102432</t>
  </si>
  <si>
    <t>2017 (2027) Bund</t>
  </si>
  <si>
    <t>15.02.2027</t>
  </si>
  <si>
    <t>16.04.2020</t>
  </si>
  <si>
    <t>DE0001102416</t>
  </si>
  <si>
    <t>15.08.2027</t>
  </si>
  <si>
    <t>32.500 Mio. €</t>
  </si>
  <si>
    <t>DE0001102424</t>
  </si>
  <si>
    <t>2016 (2026) Bund</t>
  </si>
  <si>
    <t>15.02.2026</t>
  </si>
  <si>
    <t>DE0001102390</t>
  </si>
  <si>
    <t>15.08.2026</t>
  </si>
  <si>
    <t>DE0001102408</t>
  </si>
  <si>
    <t>2014 (2046) Bund</t>
  </si>
  <si>
    <t>15.08.2046</t>
  </si>
  <si>
    <t>35.250 Mio. €</t>
  </si>
  <si>
    <t>DE0001102341</t>
  </si>
  <si>
    <t>2012 (2044) Bund</t>
  </si>
  <si>
    <t>04.07.2044</t>
  </si>
  <si>
    <t>09.07.2025</t>
  </si>
  <si>
    <t>DE0001135481</t>
  </si>
  <si>
    <t>2010 (2042) Bund</t>
  </si>
  <si>
    <t>04.07.2042</t>
  </si>
  <si>
    <t>3,25%</t>
  </si>
  <si>
    <t>DE0001135432</t>
  </si>
  <si>
    <t>2008 (2040) Bund</t>
  </si>
  <si>
    <t>04.07.2040</t>
  </si>
  <si>
    <t>4,75%</t>
  </si>
  <si>
    <t>23.000 Mio. €</t>
  </si>
  <si>
    <t>10.09.2025</t>
  </si>
  <si>
    <t>DE0001135366</t>
  </si>
  <si>
    <t>2007 (2039) Bund</t>
  </si>
  <si>
    <t>04.07.2039</t>
  </si>
  <si>
    <t>4,25%</t>
  </si>
  <si>
    <t>19.250 Mio. €</t>
  </si>
  <si>
    <t>01.03.2023</t>
  </si>
  <si>
    <t>DE0001135325</t>
  </si>
  <si>
    <t>2005 (2037) Bund</t>
  </si>
  <si>
    <t>04.01.2037</t>
  </si>
  <si>
    <t>4,00%</t>
  </si>
  <si>
    <t>28.250 Mio. €</t>
  </si>
  <si>
    <t>26.04.2023</t>
  </si>
  <si>
    <t>DE0001135275</t>
  </si>
  <si>
    <t>2003 (2034) Bund</t>
  </si>
  <si>
    <t>04.07.2034</t>
  </si>
  <si>
    <t>24.500 Mio. €</t>
  </si>
  <si>
    <t>DE0001135226</t>
  </si>
  <si>
    <t>2000 (2031) Bund</t>
  </si>
  <si>
    <t>04.01.2031</t>
  </si>
  <si>
    <t>5,50%</t>
  </si>
  <si>
    <t>21.500 Mio. €</t>
  </si>
  <si>
    <t>DE0001135176</t>
  </si>
  <si>
    <t>2000 (2030) Bund</t>
  </si>
  <si>
    <t>04.01.2030</t>
  </si>
  <si>
    <t>6,25%</t>
  </si>
  <si>
    <t>11.750 Mio. €</t>
  </si>
  <si>
    <t>DE0001135143</t>
  </si>
  <si>
    <t>1998 (2028) II Bund</t>
  </si>
  <si>
    <t>04.07.2028</t>
  </si>
  <si>
    <t>13.750 Mio. €</t>
  </si>
  <si>
    <t>DE0001135085</t>
  </si>
  <si>
    <t>1998 (2028) Bund</t>
  </si>
  <si>
    <t>04.01.2028</t>
  </si>
  <si>
    <t>5,625%</t>
  </si>
  <si>
    <t>DE0001135069</t>
  </si>
  <si>
    <t>1997 (2027) Bund</t>
  </si>
  <si>
    <t>04.07.2027</t>
  </si>
  <si>
    <t>6,50%</t>
  </si>
  <si>
    <t>DE0001135044</t>
  </si>
  <si>
    <t/>
  </si>
  <si>
    <t>siehe auch Tabelle "Aktuelle Bundesanleihen"</t>
  </si>
  <si>
    <t>Zinsen (Kupon)</t>
  </si>
  <si>
    <t>Jährliche Ansparung/Investition</t>
  </si>
  <si>
    <t>Jahr</t>
  </si>
  <si>
    <t>Unter uns: Es gibt natürlich bessere Kapitalanlagen als Bundeswertpapiere, also solche mit höherer Rendite, aber u.U. auch mit höherem Verlustrisiko. 
Aber ist es nicht kurrios, dass reiche Bürger sich auf diese Weise von ihrer Besteuerung freikaufen können! Stellen Sie sich vor, alle Bürger würden das machen: der Bund hätte keinen Überschuss mehr aus der Einkommensteuer zur Verfügung.</t>
  </si>
  <si>
    <t>Im Folgenden überlegen wir noch, wie lange Sie bräuchten, um den oben ermittelte Anleihebetrag anzusparen, wenn Sie einen bestimmten Anteil Ihres Nettoeinkommens (zvE - Est) dafür aufwenden. Die Zinsen des Vorjahres verwenden wir ebenfalls für weitere Anleihen.
Geben Sie dazu einen Prozentsatz für Ihre jährliche Ansparung/Investition an.</t>
  </si>
  <si>
    <t>Im Jahr 2021 betrug das durchschnittliche zu versteuernde Einkommen aller Steuerpflichtigen 38.646,31 €. https://www.statistischebibliothek.de/ mir/receive/DEHeft_mods_00165995 Datei 2140710217005_SB.xlsx Tabelle 73111-01 Felder BS76:BT76</t>
  </si>
  <si>
    <t>Allerdings fallen auf diesen Zinsertrag 25 % Kapitalertragsteuer an, mithin:</t>
  </si>
  <si>
    <t>Ihr Anlagebetrag muss folglich noch mindestens 25 % höher sein, wenn der Staat auch noch diese Steuer egalisieren soll.</t>
  </si>
  <si>
    <r>
      <t xml:space="preserve">Tragen Sie in der Tabelle </t>
    </r>
    <r>
      <rPr>
        <b/>
        <sz val="11"/>
        <color theme="1"/>
        <rFont val="Century Gothic"/>
        <family val="2"/>
        <scheme val="minor"/>
      </rPr>
      <t>Bundeswertpapiere</t>
    </r>
    <r>
      <rPr>
        <sz val="11"/>
        <color theme="1"/>
        <rFont val="Century Gothic"/>
        <family val="2"/>
        <scheme val="minor"/>
      </rPr>
      <t xml:space="preserve"> den Kupon (die Verzinsung) einer Bundesanleihe ein! 
Eine Bundesanleihe ist bereits eingetragen.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</si>
</sst>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quot;;\-#,##0\ &quot;€&quot;"/>
    <numFmt numFmtId="7" formatCode="#,##0.00\ &quot;€&quot;;\-#,##0.00\ &quot;€&quot;"/>
    <numFmt numFmtId="44" formatCode="_-* #,##0.00\ &quot;€&quot;_-;\-* #,##0.00\ &quot;€&quot;_-;_-* &quot;-&quot;??\ &quot;€&quot;_-;_-@_-"/>
    <numFmt numFmtId="164" formatCode="#,##0.00\ &quot;€&quot;"/>
  </numFmts>
  <fonts count="29" x14ac:knownFonts="1">
    <font>
      <sz val="11"/>
      <color theme="1"/>
      <name val="Century Gothic"/>
      <family val="2"/>
      <scheme val="minor"/>
    </font>
    <font>
      <sz val="11"/>
      <color theme="1"/>
      <name val="Century Gothic"/>
      <family val="2"/>
      <scheme val="minor"/>
    </font>
    <font>
      <sz val="18"/>
      <color theme="3"/>
      <name val="Century Gothic"/>
      <family val="2"/>
      <scheme val="major"/>
    </font>
    <font>
      <b/>
      <sz val="15"/>
      <color theme="3"/>
      <name val="Century Gothic"/>
      <family val="2"/>
      <scheme val="minor"/>
    </font>
    <font>
      <b/>
      <sz val="11"/>
      <color theme="3"/>
      <name val="Century Gothic"/>
      <family val="2"/>
      <scheme val="minor"/>
    </font>
    <font>
      <sz val="11"/>
      <color rgb="FF3F3F76"/>
      <name val="Century Gothic"/>
      <family val="2"/>
      <scheme val="minor"/>
    </font>
    <font>
      <b/>
      <sz val="11"/>
      <color rgb="FF3F3F3F"/>
      <name val="Century Gothic"/>
      <family val="2"/>
      <scheme val="minor"/>
    </font>
    <font>
      <b/>
      <sz val="11"/>
      <color rgb="FFFA7D00"/>
      <name val="Century Gothic"/>
      <family val="2"/>
      <scheme val="minor"/>
    </font>
    <font>
      <sz val="11"/>
      <color rgb="FFFA7D00"/>
      <name val="Century Gothic"/>
      <family val="2"/>
      <scheme val="minor"/>
    </font>
    <font>
      <i/>
      <sz val="11"/>
      <color rgb="FF7F7F7F"/>
      <name val="Century Gothic"/>
      <family val="2"/>
      <scheme val="minor"/>
    </font>
    <font>
      <b/>
      <sz val="11"/>
      <color theme="1"/>
      <name val="Century Gothic"/>
      <family val="2"/>
      <scheme val="minor"/>
    </font>
    <font>
      <sz val="11"/>
      <color theme="0"/>
      <name val="Century Gothic"/>
      <family val="2"/>
      <scheme val="minor"/>
    </font>
    <font>
      <u/>
      <sz val="11"/>
      <color theme="10"/>
      <name val="Century Gothic"/>
      <family val="2"/>
      <scheme val="minor"/>
    </font>
    <font>
      <b/>
      <sz val="20"/>
      <color rgb="FF3F3F76"/>
      <name val="Century Gothic"/>
      <family val="2"/>
      <scheme val="minor"/>
    </font>
    <font>
      <b/>
      <sz val="13.2"/>
      <color rgb="FF333333"/>
      <name val="Arial"/>
      <family val="2"/>
    </font>
    <font>
      <b/>
      <sz val="11"/>
      <color theme="1"/>
      <name val="Arial"/>
      <family val="2"/>
    </font>
    <font>
      <sz val="11"/>
      <color theme="1"/>
      <name val="Arial"/>
      <family val="2"/>
    </font>
    <font>
      <b/>
      <sz val="20"/>
      <color rgb="FF3F3F3F"/>
      <name val="Century Gothic"/>
      <family val="2"/>
      <scheme val="minor"/>
    </font>
    <font>
      <b/>
      <sz val="20"/>
      <color theme="1"/>
      <name val="Century Gothic"/>
      <family val="2"/>
      <scheme val="minor"/>
    </font>
    <font>
      <b/>
      <sz val="20"/>
      <color rgb="FFFA7D00"/>
      <name val="Century Gothic"/>
      <family val="2"/>
      <scheme val="minor"/>
    </font>
    <font>
      <b/>
      <sz val="18"/>
      <color theme="3"/>
      <name val="Century Gothic"/>
      <family val="2"/>
      <scheme val="major"/>
    </font>
    <font>
      <b/>
      <sz val="12"/>
      <color theme="0"/>
      <name val="Century Gothic"/>
      <family val="2"/>
      <scheme val="minor"/>
    </font>
    <font>
      <b/>
      <sz val="12"/>
      <color theme="1"/>
      <name val="Century Gothic"/>
      <family val="2"/>
      <scheme val="minor"/>
    </font>
    <font>
      <sz val="11"/>
      <color theme="0" tint="-0.249977111117893"/>
      <name val="Century Gothic"/>
      <family val="2"/>
      <scheme val="minor"/>
    </font>
    <font>
      <b/>
      <sz val="14"/>
      <color rgb="FF3F3F76"/>
      <name val="Century Gothic"/>
      <family val="2"/>
      <scheme val="minor"/>
    </font>
    <font>
      <b/>
      <sz val="12"/>
      <color theme="8"/>
      <name val="Century Gothic"/>
      <family val="2"/>
      <scheme val="minor"/>
    </font>
    <font>
      <sz val="8"/>
      <color theme="1"/>
      <name val="Century Gothic"/>
      <family val="2"/>
      <scheme val="minor"/>
    </font>
    <font>
      <sz val="10"/>
      <color theme="1"/>
      <name val="Century Gothic"/>
      <family val="2"/>
      <scheme val="minor"/>
    </font>
    <font>
      <sz val="20"/>
      <color rgb="FFFA7D00"/>
      <name val="Century Gothic"/>
      <family val="2"/>
      <scheme val="minor"/>
    </font>
  </fonts>
  <fills count="7">
    <fill>
      <patternFill patternType="none"/>
    </fill>
    <fill>
      <patternFill patternType="gray125"/>
    </fill>
    <fill>
      <patternFill patternType="solid">
        <fgColor rgb="FFFFCC99"/>
      </patternFill>
    </fill>
    <fill>
      <patternFill patternType="solid">
        <fgColor rgb="FFF2F2F2"/>
      </patternFill>
    </fill>
    <fill>
      <patternFill patternType="solid">
        <fgColor rgb="FFFFFFCC"/>
      </patternFill>
    </fill>
    <fill>
      <patternFill patternType="solid">
        <fgColor theme="7"/>
      </patternFill>
    </fill>
    <fill>
      <patternFill patternType="solid">
        <fgColor theme="7" tint="0.79998168889431442"/>
        <bgColor indexed="64"/>
      </patternFill>
    </fill>
  </fills>
  <borders count="19">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top style="thin">
        <color rgb="FF7F7F7F"/>
      </top>
      <bottom style="thin">
        <color rgb="FF7F7F7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3F3F3F"/>
      </right>
      <top/>
      <bottom/>
      <diagonal/>
    </border>
    <border>
      <left style="thin">
        <color rgb="FFB2B2B2"/>
      </left>
      <right/>
      <top/>
      <bottom/>
      <diagonal/>
    </border>
  </borders>
  <cellStyleXfs count="1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2" borderId="3" applyNumberFormat="0" applyAlignment="0" applyProtection="0"/>
    <xf numFmtId="0" fontId="6" fillId="3" borderId="4" applyNumberFormat="0" applyAlignment="0" applyProtection="0"/>
    <xf numFmtId="0" fontId="8" fillId="0" borderId="5" applyNumberFormat="0" applyFill="0" applyAlignment="0" applyProtection="0"/>
    <xf numFmtId="0" fontId="1" fillId="4" borderId="6" applyNumberFormat="0" applyFont="0" applyAlignment="0" applyProtection="0"/>
    <xf numFmtId="0" fontId="9" fillId="0" borderId="0" applyNumberFormat="0" applyFill="0" applyBorder="0" applyAlignment="0" applyProtection="0"/>
    <xf numFmtId="0" fontId="10" fillId="0" borderId="7" applyNumberFormat="0" applyFill="0" applyAlignment="0" applyProtection="0"/>
    <xf numFmtId="0" fontId="11" fillId="5" borderId="0" applyNumberFormat="0" applyBorder="0" applyAlignment="0" applyProtection="0"/>
    <xf numFmtId="0" fontId="12" fillId="0" borderId="0" applyNumberFormat="0" applyFill="0" applyBorder="0" applyAlignment="0" applyProtection="0"/>
  </cellStyleXfs>
  <cellXfs count="62">
    <xf numFmtId="0" fontId="0" fillId="0" borderId="0" xfId="0"/>
    <xf numFmtId="0" fontId="12" fillId="0" borderId="0" xfId="13"/>
    <xf numFmtId="0" fontId="2" fillId="0" borderId="0" xfId="3"/>
    <xf numFmtId="0" fontId="9" fillId="0" borderId="0" xfId="10"/>
    <xf numFmtId="0" fontId="0" fillId="0" borderId="0" xfId="0" applyAlignment="1">
      <alignment vertical="top"/>
    </xf>
    <xf numFmtId="0" fontId="0" fillId="0" borderId="0" xfId="0" applyAlignment="1">
      <alignment vertical="top" wrapText="1"/>
    </xf>
    <xf numFmtId="0" fontId="2" fillId="0" borderId="0" xfId="3" applyAlignment="1">
      <alignment vertical="top"/>
    </xf>
    <xf numFmtId="0" fontId="12" fillId="0" borderId="0" xfId="13" applyAlignment="1">
      <alignment vertical="top"/>
    </xf>
    <xf numFmtId="0" fontId="12" fillId="0" borderId="0" xfId="13" applyAlignment="1">
      <alignment vertical="top" wrapText="1"/>
    </xf>
    <xf numFmtId="0" fontId="3" fillId="0" borderId="1" xfId="4"/>
    <xf numFmtId="0" fontId="14" fillId="0" borderId="9" xfId="0" applyFont="1" applyBorder="1" applyAlignment="1">
      <alignment horizontal="left" vertical="center" wrapText="1"/>
    </xf>
    <xf numFmtId="0" fontId="0" fillId="0" borderId="10" xfId="0" applyBorder="1"/>
    <xf numFmtId="0" fontId="0" fillId="0" borderId="11" xfId="0" applyBorder="1"/>
    <xf numFmtId="0" fontId="16" fillId="0" borderId="12" xfId="0" applyFont="1" applyBorder="1" applyAlignment="1">
      <alignment horizontal="center" vertical="top" wrapText="1"/>
    </xf>
    <xf numFmtId="0" fontId="16" fillId="0" borderId="0" xfId="0" applyFont="1" applyAlignment="1">
      <alignment horizontal="left" vertical="top" wrapText="1"/>
    </xf>
    <xf numFmtId="0" fontId="16" fillId="0" borderId="13" xfId="0" applyFont="1" applyBorder="1" applyAlignment="1">
      <alignment horizontal="left" vertical="top" wrapText="1"/>
    </xf>
    <xf numFmtId="0" fontId="16" fillId="0" borderId="14" xfId="0" applyFont="1" applyBorder="1" applyAlignment="1">
      <alignment horizontal="center" vertical="top" wrapText="1"/>
    </xf>
    <xf numFmtId="0" fontId="16" fillId="0" borderId="15" xfId="0" applyFont="1" applyBorder="1" applyAlignment="1">
      <alignment horizontal="left" vertical="top" wrapText="1"/>
    </xf>
    <xf numFmtId="0" fontId="16" fillId="0" borderId="16" xfId="0" applyFont="1" applyBorder="1" applyAlignment="1">
      <alignment horizontal="left" vertical="top" wrapText="1"/>
    </xf>
    <xf numFmtId="0" fontId="15" fillId="0" borderId="12" xfId="0" applyFont="1" applyBorder="1" applyAlignment="1">
      <alignment horizontal="left" vertical="top" wrapText="1"/>
    </xf>
    <xf numFmtId="0" fontId="15" fillId="0" borderId="0" xfId="0" applyFont="1" applyAlignment="1">
      <alignment horizontal="left" vertical="top" wrapText="1"/>
    </xf>
    <xf numFmtId="0" fontId="15" fillId="0" borderId="13" xfId="0" applyFont="1" applyBorder="1" applyAlignment="1">
      <alignment horizontal="left" vertical="top" wrapText="1"/>
    </xf>
    <xf numFmtId="5" fontId="0" fillId="0" borderId="0" xfId="0" applyNumberFormat="1"/>
    <xf numFmtId="0" fontId="10" fillId="0" borderId="17" xfId="0" applyFont="1" applyBorder="1" applyAlignment="1">
      <alignment vertical="center"/>
    </xf>
    <xf numFmtId="0" fontId="0" fillId="0" borderId="17" xfId="0" applyBorder="1" applyAlignment="1">
      <alignment vertical="center"/>
    </xf>
    <xf numFmtId="0" fontId="10" fillId="0" borderId="0" xfId="0" applyFont="1" applyAlignment="1">
      <alignment vertical="center" wrapText="1"/>
    </xf>
    <xf numFmtId="0" fontId="10" fillId="0" borderId="0" xfId="0" applyFont="1" applyAlignment="1">
      <alignment wrapText="1"/>
    </xf>
    <xf numFmtId="164" fontId="19" fillId="0" borderId="5" xfId="8" applyNumberFormat="1" applyFont="1" applyAlignment="1">
      <alignment horizontal="center" vertical="center"/>
    </xf>
    <xf numFmtId="7" fontId="13" fillId="2" borderId="8" xfId="1" applyNumberFormat="1" applyFont="1" applyFill="1" applyBorder="1" applyAlignment="1">
      <alignment horizontal="center" vertical="center"/>
    </xf>
    <xf numFmtId="0" fontId="13" fillId="2" borderId="3" xfId="6" applyFont="1" applyAlignment="1">
      <alignment vertical="center"/>
    </xf>
    <xf numFmtId="10" fontId="13" fillId="2" borderId="3" xfId="2" applyNumberFormat="1" applyFont="1" applyFill="1" applyBorder="1" applyAlignment="1">
      <alignment horizontal="center" vertical="center"/>
    </xf>
    <xf numFmtId="164" fontId="18" fillId="6" borderId="7" xfId="11" applyNumberFormat="1" applyFont="1" applyFill="1" applyAlignment="1">
      <alignment horizontal="center" vertical="center"/>
    </xf>
    <xf numFmtId="0" fontId="21" fillId="5" borderId="0" xfId="12" applyFont="1" applyAlignment="1">
      <alignment horizontal="left" vertical="center" wrapText="1"/>
    </xf>
    <xf numFmtId="0" fontId="22" fillId="0" borderId="0" xfId="0" applyFont="1" applyAlignment="1">
      <alignment wrapText="1"/>
    </xf>
    <xf numFmtId="0" fontId="23" fillId="0" borderId="0" xfId="0" applyFont="1"/>
    <xf numFmtId="0" fontId="23" fillId="0" borderId="0" xfId="0" applyFont="1" applyAlignment="1">
      <alignment horizontal="center"/>
    </xf>
    <xf numFmtId="7" fontId="0" fillId="0" borderId="0" xfId="0" applyNumberFormat="1"/>
    <xf numFmtId="0" fontId="4" fillId="0" borderId="2" xfId="5" applyAlignment="1">
      <alignment horizontal="center"/>
    </xf>
    <xf numFmtId="9" fontId="24" fillId="2" borderId="3" xfId="6" applyNumberFormat="1" applyFont="1" applyAlignment="1">
      <alignment horizontal="center" vertical="center"/>
    </xf>
    <xf numFmtId="10" fontId="7" fillId="0" borderId="5" xfId="8" applyNumberFormat="1" applyFont="1" applyAlignment="1">
      <alignment horizontal="center" vertical="center"/>
    </xf>
    <xf numFmtId="0" fontId="0" fillId="0" borderId="0" xfId="0" applyAlignment="1">
      <alignment vertical="center" wrapText="1"/>
    </xf>
    <xf numFmtId="0" fontId="10" fillId="0" borderId="0" xfId="0" applyFont="1" applyAlignment="1">
      <alignment horizontal="center" vertical="center" wrapText="1"/>
    </xf>
    <xf numFmtId="0" fontId="25" fillId="0" borderId="0" xfId="0" applyFont="1" applyAlignment="1">
      <alignment horizontal="center" vertical="center" wrapText="1"/>
    </xf>
    <xf numFmtId="0" fontId="1" fillId="4" borderId="0" xfId="9" applyFont="1" applyBorder="1" applyAlignment="1">
      <alignment horizontal="center" wrapText="1"/>
    </xf>
    <xf numFmtId="0" fontId="1" fillId="0" borderId="0" xfId="0" applyFont="1" applyAlignment="1">
      <alignment horizontal="center" wrapText="1"/>
    </xf>
    <xf numFmtId="0" fontId="26" fillId="0" borderId="0" xfId="0" applyFont="1" applyAlignment="1">
      <alignment vertical="center" wrapText="1"/>
    </xf>
    <xf numFmtId="0" fontId="0" fillId="0" borderId="0" xfId="0" applyAlignment="1">
      <alignment wrapText="1"/>
    </xf>
    <xf numFmtId="0" fontId="10" fillId="0" borderId="0" xfId="0" applyFont="1" applyAlignment="1">
      <alignment vertical="center" wrapText="1"/>
    </xf>
    <xf numFmtId="5" fontId="19" fillId="0" borderId="5" xfId="8" applyNumberFormat="1" applyFont="1" applyAlignment="1">
      <alignment horizontal="center" vertical="center"/>
    </xf>
    <xf numFmtId="0" fontId="19" fillId="0" borderId="5" xfId="8" applyFont="1" applyAlignment="1">
      <alignment horizontal="center" vertical="center"/>
    </xf>
    <xf numFmtId="0" fontId="10" fillId="0" borderId="17" xfId="0" applyFont="1" applyBorder="1" applyAlignment="1">
      <alignment vertical="center"/>
    </xf>
    <xf numFmtId="0" fontId="0" fillId="0" borderId="17" xfId="0" applyBorder="1" applyAlignment="1">
      <alignment vertical="center"/>
    </xf>
    <xf numFmtId="0" fontId="16" fillId="0" borderId="12" xfId="0" applyFont="1" applyBorder="1" applyAlignment="1">
      <alignment horizontal="center" vertical="top" wrapText="1"/>
    </xf>
    <xf numFmtId="0" fontId="16" fillId="0" borderId="0" xfId="0" applyFont="1" applyAlignment="1">
      <alignment horizontal="left" vertical="top" wrapText="1"/>
    </xf>
    <xf numFmtId="164" fontId="17" fillId="3" borderId="4" xfId="7" applyNumberFormat="1" applyFont="1" applyAlignment="1">
      <alignment horizontal="center" vertical="center"/>
    </xf>
    <xf numFmtId="0" fontId="9" fillId="0" borderId="0" xfId="10" applyAlignment="1">
      <alignment vertical="top" wrapText="1"/>
    </xf>
    <xf numFmtId="0" fontId="0" fillId="0" borderId="0" xfId="0" applyAlignment="1">
      <alignment vertical="top" wrapText="1"/>
    </xf>
    <xf numFmtId="0" fontId="27" fillId="0" borderId="0" xfId="0" applyFont="1" applyAlignment="1">
      <alignment vertical="center" wrapText="1"/>
    </xf>
    <xf numFmtId="164" fontId="28" fillId="0" borderId="5" xfId="8" applyNumberFormat="1" applyFont="1" applyAlignment="1">
      <alignment horizontal="center" vertical="center"/>
    </xf>
    <xf numFmtId="0" fontId="20" fillId="0" borderId="0" xfId="3" applyFont="1" applyAlignment="1"/>
    <xf numFmtId="0" fontId="0" fillId="0" borderId="0" xfId="0" applyAlignment="1"/>
    <xf numFmtId="0" fontId="0" fillId="4" borderId="18" xfId="9" applyFont="1" applyBorder="1" applyAlignment="1">
      <alignment horizontal="center" wrapText="1"/>
    </xf>
  </cellXfs>
  <cellStyles count="14">
    <cellStyle name="Akzent4" xfId="12" builtinId="41"/>
    <cellStyle name="Ausgabe" xfId="7" builtinId="21"/>
    <cellStyle name="Eingabe" xfId="6" builtinId="20"/>
    <cellStyle name="Ergebnis" xfId="11" builtinId="25"/>
    <cellStyle name="Erklärender Text" xfId="10" builtinId="53"/>
    <cellStyle name="Link" xfId="13" builtinId="8"/>
    <cellStyle name="Notiz" xfId="9" builtinId="10"/>
    <cellStyle name="Prozent" xfId="2" builtinId="5"/>
    <cellStyle name="Standard" xfId="0" builtinId="0"/>
    <cellStyle name="Überschrift" xfId="3" builtinId="15"/>
    <cellStyle name="Überschrift 1" xfId="4" builtinId="16"/>
    <cellStyle name="Überschrift 3" xfId="5" builtinId="18"/>
    <cellStyle name="Verknüpfte Zelle" xfId="8" builtinId="24"/>
    <cellStyle name="Währung" xfId="1" builtinId="4"/>
  </cellStyles>
  <dxfs count="6">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2C67BDF-3614-408F-97FC-8561047FCE79}" autoFormatId="16" applyNumberFormats="0" applyBorderFormats="0" applyFontFormats="0" applyPatternFormats="0" applyAlignmentFormats="0" applyWidthHeightFormats="0">
  <queryTableRefresh nextId="7">
    <queryTableFields count="6">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B7408E-2388-4036-BC78-DA2B114694A3}" name="Tabelle_3" displayName="Tabelle_3" ref="A1:F52" tableType="queryTable" totalsRowShown="0">
  <autoFilter ref="A1:F52" xr:uid="{9AB7408E-2388-4036-BC78-DA2B114694A3}"/>
  <tableColumns count="6">
    <tableColumn id="1" xr3:uid="{29C77DB1-9F05-4D19-A38B-7C1ED8F9D30D}" uniqueName="1" name="Column1" queryTableFieldId="1" dataDxfId="5"/>
    <tableColumn id="2" xr3:uid="{469B9F34-D794-4208-8AA5-54CA5D812481}" uniqueName="2" name="Column2" queryTableFieldId="2" dataDxfId="4"/>
    <tableColumn id="3" xr3:uid="{834F307D-5C43-4D84-AAFC-0E2BEA33B938}" uniqueName="3" name="Column3" queryTableFieldId="3" dataDxfId="3"/>
    <tableColumn id="4" xr3:uid="{F6A8F45E-9314-4F8E-9BA8-FC4EAB62BC9D}" uniqueName="4" name="Column4" queryTableFieldId="4" dataDxfId="2"/>
    <tableColumn id="5" xr3:uid="{4C585E30-4C80-415B-B961-D0A863438BBE}" uniqueName="5" name="Column5" queryTableFieldId="5" dataDxfId="1"/>
    <tableColumn id="6" xr3:uid="{B185E58F-69D1-4183-B3B1-3A946A19240E}" uniqueName="6" name="Column6" queryTableFieldId="6" dataDxfId="0"/>
  </tableColumns>
  <tableStyleInfo name="TableStyleMedium7" showFirstColumn="0" showLastColumn="0" showRowStripes="1" showColumnStripes="0"/>
</table>
</file>

<file path=xl/theme/theme1.xml><?xml version="1.0" encoding="utf-8"?>
<a:theme xmlns:a="http://schemas.openxmlformats.org/drawingml/2006/main" name="KIWIFO">
  <a:themeElements>
    <a:clrScheme name="Segment">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egment">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egment">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KIWIFO" id="{CA411651-5C73-41F8-AC15-A2DA0AC45F80}" vid="{D9D84120-B053-4522-AEAC-EBE939F63279}"/>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bmf-steuerrechner.de/ekst/eingabeformekst.xhtm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deutsche-finanzagentur.de/%20bundeswertpapiere/bundeswertpapierarten/bundesanleihen" TargetMode="External"/><Relationship Id="rId1" Type="http://schemas.openxmlformats.org/officeDocument/2006/relationships/hyperlink" Target="https://www.deutsche-finanzagentur.de/"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A8B1E-136B-4C80-B057-624C26F252AD}">
  <dimension ref="A1:C44"/>
  <sheetViews>
    <sheetView tabSelected="1" workbookViewId="0">
      <selection activeCell="A7" sqref="A7:C7"/>
    </sheetView>
  </sheetViews>
  <sheetFormatPr baseColWidth="10" defaultRowHeight="16.5" x14ac:dyDescent="0.3"/>
  <cols>
    <col min="1" max="1" width="31.375" customWidth="1"/>
    <col min="2" max="2" width="37.375" bestFit="1" customWidth="1"/>
    <col min="3" max="3" width="35.875" customWidth="1"/>
  </cols>
  <sheetData>
    <row r="1" spans="1:3" ht="26.25" customHeight="1" x14ac:dyDescent="0.3">
      <c r="A1" s="59" t="s">
        <v>35</v>
      </c>
      <c r="B1" s="60"/>
    </row>
    <row r="2" spans="1:3" ht="75" customHeight="1" x14ac:dyDescent="0.3">
      <c r="A2" s="40" t="s">
        <v>40</v>
      </c>
      <c r="B2" s="40"/>
      <c r="C2" s="40"/>
    </row>
    <row r="3" spans="1:3" ht="45" customHeight="1" x14ac:dyDescent="0.3"/>
    <row r="4" spans="1:3" ht="45" customHeight="1" x14ac:dyDescent="0.3">
      <c r="A4" s="33" t="s">
        <v>36</v>
      </c>
      <c r="B4" s="28">
        <v>38646.305269999997</v>
      </c>
      <c r="C4" s="45" t="s">
        <v>279</v>
      </c>
    </row>
    <row r="5" spans="1:3" ht="45" customHeight="1" thickBot="1" x14ac:dyDescent="0.35">
      <c r="A5" s="23" t="s">
        <v>34</v>
      </c>
      <c r="B5" s="27">
        <f>'ESt.-Berechnung'!$B$10</f>
        <v>7027</v>
      </c>
      <c r="C5" s="46"/>
    </row>
    <row r="6" spans="1:3" ht="27" customHeight="1" thickTop="1" x14ac:dyDescent="0.3">
      <c r="A6" s="24"/>
    </row>
    <row r="7" spans="1:3" ht="33.75" customHeight="1" x14ac:dyDescent="0.3">
      <c r="A7" s="61" t="s">
        <v>282</v>
      </c>
      <c r="B7" s="43"/>
      <c r="C7" s="44"/>
    </row>
    <row r="8" spans="1:3" ht="83.25" customHeight="1" thickBot="1" x14ac:dyDescent="0.35">
      <c r="A8" s="26" t="s">
        <v>41</v>
      </c>
      <c r="B8" s="31">
        <f>B5/Bundeswertpapiere!B8</f>
        <v>242310.3448275862</v>
      </c>
      <c r="C8" s="32" t="s">
        <v>43</v>
      </c>
    </row>
    <row r="9" spans="1:3" ht="47.25" customHeight="1" thickTop="1" thickBot="1" x14ac:dyDescent="0.35">
      <c r="A9" s="57" t="s">
        <v>280</v>
      </c>
      <c r="B9" s="58">
        <f>B5*0.25</f>
        <v>1756.75</v>
      </c>
      <c r="C9" s="57" t="s">
        <v>281</v>
      </c>
    </row>
    <row r="10" spans="1:3" ht="84.75" customHeight="1" thickTop="1" x14ac:dyDescent="0.3">
      <c r="A10" s="42" t="s">
        <v>277</v>
      </c>
      <c r="B10" s="42"/>
      <c r="C10" s="42"/>
    </row>
    <row r="11" spans="1:3" ht="45" customHeight="1" x14ac:dyDescent="0.3"/>
    <row r="12" spans="1:3" ht="73.5" customHeight="1" x14ac:dyDescent="0.3">
      <c r="A12" s="41" t="s">
        <v>278</v>
      </c>
      <c r="B12" s="41"/>
      <c r="C12" s="41"/>
    </row>
    <row r="13" spans="1:3" ht="17.25" thickBot="1" x14ac:dyDescent="0.35">
      <c r="A13" s="37" t="s">
        <v>276</v>
      </c>
      <c r="B13" s="37" t="s">
        <v>275</v>
      </c>
      <c r="C13" s="37" t="s">
        <v>274</v>
      </c>
    </row>
    <row r="14" spans="1:3" ht="28.5" customHeight="1" thickBot="1" x14ac:dyDescent="0.35">
      <c r="B14" s="38">
        <v>0.25</v>
      </c>
      <c r="C14" s="39">
        <f>Bundeswertpapiere!B8</f>
        <v>2.9000000000000001E-2</v>
      </c>
    </row>
    <row r="15" spans="1:3" ht="17.25" thickTop="1" x14ac:dyDescent="0.3">
      <c r="A15">
        <v>1</v>
      </c>
      <c r="B15" s="36">
        <f>(B4-B5)*B14</f>
        <v>7904.8263174999993</v>
      </c>
      <c r="C15" s="36">
        <f>B15*C$14</f>
        <v>229.23996320749998</v>
      </c>
    </row>
    <row r="16" spans="1:3" x14ac:dyDescent="0.3">
      <c r="A16">
        <v>2</v>
      </c>
      <c r="B16" s="36">
        <f>B15+C15+B$15</f>
        <v>16038.892598207498</v>
      </c>
      <c r="C16" s="36">
        <f t="shared" ref="C16:C44" si="0">B16*C$14</f>
        <v>465.12788534801746</v>
      </c>
    </row>
    <row r="17" spans="1:3" x14ac:dyDescent="0.3">
      <c r="A17">
        <v>3</v>
      </c>
      <c r="B17" s="36">
        <f t="shared" ref="B17:B24" si="1">B16+C16+B$15</f>
        <v>24408.846801055515</v>
      </c>
      <c r="C17" s="36">
        <f t="shared" si="0"/>
        <v>707.85655723060995</v>
      </c>
    </row>
    <row r="18" spans="1:3" x14ac:dyDescent="0.3">
      <c r="A18">
        <v>4</v>
      </c>
      <c r="B18" s="36">
        <f t="shared" si="1"/>
        <v>33021.529675786122</v>
      </c>
      <c r="C18" s="36">
        <f t="shared" si="0"/>
        <v>957.62436059779759</v>
      </c>
    </row>
    <row r="19" spans="1:3" x14ac:dyDescent="0.3">
      <c r="A19">
        <v>5</v>
      </c>
      <c r="B19" s="36">
        <f t="shared" si="1"/>
        <v>41883.980353883919</v>
      </c>
      <c r="C19" s="36">
        <f t="shared" si="0"/>
        <v>1214.6354302626337</v>
      </c>
    </row>
    <row r="20" spans="1:3" x14ac:dyDescent="0.3">
      <c r="A20">
        <v>6</v>
      </c>
      <c r="B20" s="36">
        <f t="shared" si="1"/>
        <v>51003.442101646549</v>
      </c>
      <c r="C20" s="36">
        <f t="shared" si="0"/>
        <v>1479.09982094775</v>
      </c>
    </row>
    <row r="21" spans="1:3" x14ac:dyDescent="0.3">
      <c r="A21">
        <v>7</v>
      </c>
      <c r="B21" s="36">
        <f t="shared" si="1"/>
        <v>60387.368240094293</v>
      </c>
      <c r="C21" s="36">
        <f t="shared" si="0"/>
        <v>1751.2336789627345</v>
      </c>
    </row>
    <row r="22" spans="1:3" x14ac:dyDescent="0.3">
      <c r="A22">
        <v>8</v>
      </c>
      <c r="B22" s="36">
        <f t="shared" si="1"/>
        <v>70043.428236557025</v>
      </c>
      <c r="C22" s="36">
        <f t="shared" si="0"/>
        <v>2031.2594188601538</v>
      </c>
    </row>
    <row r="23" spans="1:3" x14ac:dyDescent="0.3">
      <c r="A23">
        <v>9</v>
      </c>
      <c r="B23" s="36">
        <f t="shared" si="1"/>
        <v>79979.513972917179</v>
      </c>
      <c r="C23" s="36">
        <f t="shared" si="0"/>
        <v>2319.4059052145981</v>
      </c>
    </row>
    <row r="24" spans="1:3" x14ac:dyDescent="0.3">
      <c r="A24">
        <v>10</v>
      </c>
      <c r="B24" s="36">
        <f t="shared" si="1"/>
        <v>90203.746195631786</v>
      </c>
      <c r="C24" s="36">
        <f t="shared" si="0"/>
        <v>2615.9086396733219</v>
      </c>
    </row>
    <row r="25" spans="1:3" x14ac:dyDescent="0.3">
      <c r="A25">
        <v>11</v>
      </c>
      <c r="B25" s="36">
        <f t="shared" ref="B25:B34" si="2">B24+C24+B$15</f>
        <v>100724.48115280511</v>
      </c>
      <c r="C25" s="36">
        <f t="shared" si="0"/>
        <v>2921.0099534313481</v>
      </c>
    </row>
    <row r="26" spans="1:3" x14ac:dyDescent="0.3">
      <c r="A26">
        <v>12</v>
      </c>
      <c r="B26" s="36">
        <f t="shared" si="2"/>
        <v>111550.31742373646</v>
      </c>
      <c r="C26" s="36">
        <f t="shared" si="0"/>
        <v>3234.9592052883577</v>
      </c>
    </row>
    <row r="27" spans="1:3" x14ac:dyDescent="0.3">
      <c r="A27">
        <v>13</v>
      </c>
      <c r="B27" s="36">
        <f t="shared" si="2"/>
        <v>122690.10294652481</v>
      </c>
      <c r="C27" s="36">
        <f t="shared" si="0"/>
        <v>3558.0129854492197</v>
      </c>
    </row>
    <row r="28" spans="1:3" x14ac:dyDescent="0.3">
      <c r="A28">
        <v>14</v>
      </c>
      <c r="B28" s="36">
        <f t="shared" si="2"/>
        <v>134152.94224947403</v>
      </c>
      <c r="C28" s="36">
        <f t="shared" si="0"/>
        <v>3890.4353252347469</v>
      </c>
    </row>
    <row r="29" spans="1:3" x14ac:dyDescent="0.3">
      <c r="A29">
        <v>15</v>
      </c>
      <c r="B29" s="36">
        <f t="shared" si="2"/>
        <v>145948.20389220878</v>
      </c>
      <c r="C29" s="36">
        <f t="shared" si="0"/>
        <v>4232.4979128740551</v>
      </c>
    </row>
    <row r="30" spans="1:3" x14ac:dyDescent="0.3">
      <c r="A30">
        <v>16</v>
      </c>
      <c r="B30" s="36">
        <f t="shared" si="2"/>
        <v>158085.52812258285</v>
      </c>
      <c r="C30" s="36">
        <f t="shared" si="0"/>
        <v>4584.4803155549025</v>
      </c>
    </row>
    <row r="31" spans="1:3" x14ac:dyDescent="0.3">
      <c r="A31">
        <v>17</v>
      </c>
      <c r="B31" s="36">
        <f t="shared" si="2"/>
        <v>170574.83475563777</v>
      </c>
      <c r="C31" s="36">
        <f t="shared" si="0"/>
        <v>4946.6702079134957</v>
      </c>
    </row>
    <row r="32" spans="1:3" x14ac:dyDescent="0.3">
      <c r="A32">
        <v>18</v>
      </c>
      <c r="B32" s="36">
        <f t="shared" si="2"/>
        <v>183426.33128105127</v>
      </c>
      <c r="C32" s="36">
        <f t="shared" si="0"/>
        <v>5319.363607150487</v>
      </c>
    </row>
    <row r="33" spans="1:3" x14ac:dyDescent="0.3">
      <c r="A33">
        <v>19</v>
      </c>
      <c r="B33" s="36">
        <f t="shared" si="2"/>
        <v>196650.52120570175</v>
      </c>
      <c r="C33" s="36">
        <f t="shared" si="0"/>
        <v>5702.8651149653506</v>
      </c>
    </row>
    <row r="34" spans="1:3" x14ac:dyDescent="0.3">
      <c r="A34">
        <v>20</v>
      </c>
      <c r="B34" s="36">
        <f t="shared" si="2"/>
        <v>210258.21263816711</v>
      </c>
      <c r="C34" s="36">
        <f t="shared" si="0"/>
        <v>6097.4881665068469</v>
      </c>
    </row>
    <row r="35" spans="1:3" x14ac:dyDescent="0.3">
      <c r="A35">
        <v>21</v>
      </c>
      <c r="B35" s="36">
        <f t="shared" ref="B35:B41" si="3">B34+C34+B$15</f>
        <v>224260.52712217395</v>
      </c>
      <c r="C35" s="36">
        <f t="shared" si="0"/>
        <v>6503.5552865430445</v>
      </c>
    </row>
    <row r="36" spans="1:3" x14ac:dyDescent="0.3">
      <c r="A36">
        <v>22</v>
      </c>
      <c r="B36" s="36">
        <f t="shared" si="3"/>
        <v>238668.90872621699</v>
      </c>
      <c r="C36" s="36">
        <f t="shared" si="0"/>
        <v>6921.3983530602927</v>
      </c>
    </row>
    <row r="37" spans="1:3" x14ac:dyDescent="0.3">
      <c r="A37">
        <v>23</v>
      </c>
      <c r="B37" s="36">
        <f t="shared" si="3"/>
        <v>253495.1333967773</v>
      </c>
      <c r="C37" s="36">
        <f t="shared" si="0"/>
        <v>7351.3588685065415</v>
      </c>
    </row>
    <row r="38" spans="1:3" x14ac:dyDescent="0.3">
      <c r="A38">
        <v>24</v>
      </c>
      <c r="B38" s="36">
        <f t="shared" si="3"/>
        <v>268751.3185827838</v>
      </c>
      <c r="C38" s="36">
        <f t="shared" si="0"/>
        <v>7793.7882389007309</v>
      </c>
    </row>
    <row r="39" spans="1:3" x14ac:dyDescent="0.3">
      <c r="A39">
        <v>25</v>
      </c>
      <c r="B39" s="36">
        <f t="shared" si="3"/>
        <v>284449.93313918449</v>
      </c>
      <c r="C39" s="36">
        <f t="shared" si="0"/>
        <v>8249.0480610363502</v>
      </c>
    </row>
    <row r="40" spans="1:3" x14ac:dyDescent="0.3">
      <c r="A40">
        <v>26</v>
      </c>
      <c r="B40" s="36">
        <f t="shared" si="3"/>
        <v>300603.80751772079</v>
      </c>
      <c r="C40" s="36">
        <f t="shared" si="0"/>
        <v>8717.5104180139042</v>
      </c>
    </row>
    <row r="41" spans="1:3" x14ac:dyDescent="0.3">
      <c r="A41">
        <v>27</v>
      </c>
      <c r="B41" s="36">
        <f t="shared" si="3"/>
        <v>317226.14425323467</v>
      </c>
      <c r="C41" s="36">
        <f t="shared" si="0"/>
        <v>9199.5581833438064</v>
      </c>
    </row>
    <row r="42" spans="1:3" x14ac:dyDescent="0.3">
      <c r="A42">
        <v>28</v>
      </c>
      <c r="B42" s="36">
        <f t="shared" ref="B42:B44" si="4">B41+C41+B$15</f>
        <v>334330.52875407843</v>
      </c>
      <c r="C42" s="36">
        <f t="shared" si="0"/>
        <v>9695.5853338682755</v>
      </c>
    </row>
    <row r="43" spans="1:3" x14ac:dyDescent="0.3">
      <c r="A43">
        <v>29</v>
      </c>
      <c r="B43" s="36">
        <f t="shared" si="4"/>
        <v>351930.94040544669</v>
      </c>
      <c r="C43" s="36">
        <f t="shared" si="0"/>
        <v>10205.997271757955</v>
      </c>
    </row>
    <row r="44" spans="1:3" x14ac:dyDescent="0.3">
      <c r="A44">
        <v>30</v>
      </c>
      <c r="B44" s="36">
        <f t="shared" si="4"/>
        <v>370041.76399470464</v>
      </c>
      <c r="C44" s="36">
        <f t="shared" si="0"/>
        <v>10731.211155846435</v>
      </c>
    </row>
  </sheetData>
  <mergeCells count="6">
    <mergeCell ref="A1:B1"/>
    <mergeCell ref="A2:C2"/>
    <mergeCell ref="A12:C12"/>
    <mergeCell ref="A10:C10"/>
    <mergeCell ref="A7:C7"/>
    <mergeCell ref="C4:C5"/>
  </mergeCells>
  <pageMargins left="0.7" right="0.7" top="0.78740157499999996" bottom="0.78740157499999996" header="0.3" footer="0.3"/>
  <extLst>
    <ext xmlns:x14="http://schemas.microsoft.com/office/spreadsheetml/2009/9/main" uri="{78C0D931-6437-407d-A8EE-F0AAD7539E65}">
      <x14:conditionalFormattings>
        <x14:conditionalFormatting xmlns:xm="http://schemas.microsoft.com/office/excel/2006/main">
          <x14:cfRule type="iconSet" priority="3" id="{5FF20DC9-2763-4086-8747-DC47BC997652}">
            <x14:iconSet iconSet="3Symbols2" custom="1">
              <x14:cfvo type="percent">
                <xm:f>0</xm:f>
              </x14:cfvo>
              <x14:cfvo type="num">
                <xm:f>0</xm:f>
              </x14:cfvo>
              <x14:cfvo type="num">
                <xm:f>$B$8</xm:f>
              </x14:cfvo>
              <x14:cfIcon iconSet="NoIcons" iconId="0"/>
              <x14:cfIcon iconSet="NoIcons" iconId="0"/>
              <x14:cfIcon iconSet="3Symbols2" iconId="2"/>
            </x14:iconSet>
          </x14:cfRule>
          <xm:sqref>B15:B44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CBAF1-9135-40DE-BD9F-B6C368A10C4D}">
  <dimension ref="A1:E17"/>
  <sheetViews>
    <sheetView workbookViewId="0">
      <selection activeCell="B10" sqref="B10:B11"/>
    </sheetView>
  </sheetViews>
  <sheetFormatPr baseColWidth="10" defaultRowHeight="16.5" x14ac:dyDescent="0.3"/>
  <cols>
    <col min="1" max="1" width="18.625" customWidth="1"/>
    <col min="2" max="2" width="59.875" customWidth="1"/>
    <col min="3" max="3" width="26.875" bestFit="1" customWidth="1"/>
    <col min="4" max="4" width="28.75" bestFit="1" customWidth="1"/>
    <col min="5" max="5" width="35.75" customWidth="1"/>
  </cols>
  <sheetData>
    <row r="1" spans="1:5" ht="24" x14ac:dyDescent="0.35">
      <c r="A1" s="2" t="s">
        <v>9</v>
      </c>
    </row>
    <row r="2" spans="1:5" x14ac:dyDescent="0.3">
      <c r="A2" s="3" t="s">
        <v>10</v>
      </c>
    </row>
    <row r="3" spans="1:5" ht="22.5" customHeight="1" x14ac:dyDescent="0.3">
      <c r="A3" t="s">
        <v>11</v>
      </c>
      <c r="B3" s="1" t="s">
        <v>12</v>
      </c>
      <c r="C3" s="10" t="s">
        <v>13</v>
      </c>
      <c r="D3" s="11"/>
      <c r="E3" s="12"/>
    </row>
    <row r="4" spans="1:5" ht="22.5" customHeight="1" x14ac:dyDescent="0.3">
      <c r="B4" s="22"/>
      <c r="C4" s="19" t="s">
        <v>14</v>
      </c>
      <c r="D4" s="20" t="s">
        <v>15</v>
      </c>
      <c r="E4" s="21" t="s">
        <v>16</v>
      </c>
    </row>
    <row r="5" spans="1:5" ht="17.25" thickBot="1" x14ac:dyDescent="0.35">
      <c r="A5" s="47" t="s">
        <v>39</v>
      </c>
      <c r="B5" s="48">
        <f>ROUNDDOWN(Start!$B$4,0)</f>
        <v>38646</v>
      </c>
      <c r="C5" s="13" t="s">
        <v>17</v>
      </c>
      <c r="D5" s="14" t="s">
        <v>18</v>
      </c>
      <c r="E5" s="15" t="s">
        <v>19</v>
      </c>
    </row>
    <row r="6" spans="1:5" ht="16.5" customHeight="1" thickTop="1" thickBot="1" x14ac:dyDescent="0.35">
      <c r="A6" s="47"/>
      <c r="B6" s="49"/>
      <c r="C6" s="52" t="s">
        <v>20</v>
      </c>
      <c r="D6" s="53" t="s">
        <v>21</v>
      </c>
      <c r="E6" s="15" t="s">
        <v>22</v>
      </c>
    </row>
    <row r="7" spans="1:5" ht="16.5" customHeight="1" thickTop="1" x14ac:dyDescent="0.3">
      <c r="A7" s="25"/>
      <c r="C7" s="52"/>
      <c r="D7" s="53"/>
      <c r="E7" s="15" t="s">
        <v>23</v>
      </c>
    </row>
    <row r="8" spans="1:5" ht="16.5" customHeight="1" x14ac:dyDescent="0.3">
      <c r="A8" s="34" t="s">
        <v>37</v>
      </c>
      <c r="B8" s="35">
        <f>(B5-11784)/10000</f>
        <v>2.6861999999999999</v>
      </c>
      <c r="C8" s="52" t="s">
        <v>24</v>
      </c>
      <c r="D8" s="53" t="s">
        <v>25</v>
      </c>
      <c r="E8" s="15" t="s">
        <v>26</v>
      </c>
    </row>
    <row r="9" spans="1:5" ht="16.5" customHeight="1" x14ac:dyDescent="0.3">
      <c r="A9" s="34" t="s">
        <v>38</v>
      </c>
      <c r="B9" s="35">
        <f>(B5-17005)/10000</f>
        <v>2.1640999999999999</v>
      </c>
      <c r="C9" s="52"/>
      <c r="D9" s="53"/>
      <c r="E9" s="15" t="s">
        <v>27</v>
      </c>
    </row>
    <row r="10" spans="1:5" ht="16.5" customHeight="1" x14ac:dyDescent="0.3">
      <c r="A10" s="50" t="s">
        <v>34</v>
      </c>
      <c r="B10" s="54">
        <f>ROUNDDOWN(IF(B5&gt;277826,(0.45*B5-18971.06),  IF(B5&gt;66760,(0.42*B5-10636.31),  IF(B5&gt;17005,((181.19*B9+2397)*B9+991.21),  IF(B5&gt;11784,((954.8*B8+1400)*B8),0)))),0)</f>
        <v>7027</v>
      </c>
      <c r="C10" s="13" t="s">
        <v>28</v>
      </c>
      <c r="D10" s="14" t="s">
        <v>29</v>
      </c>
      <c r="E10" s="15" t="s">
        <v>30</v>
      </c>
    </row>
    <row r="11" spans="1:5" ht="16.5" customHeight="1" x14ac:dyDescent="0.3">
      <c r="A11" s="51"/>
      <c r="B11" s="54"/>
      <c r="C11" s="16" t="s">
        <v>31</v>
      </c>
      <c r="D11" s="17" t="s">
        <v>32</v>
      </c>
      <c r="E11" s="18" t="s">
        <v>33</v>
      </c>
    </row>
    <row r="12" spans="1:5" ht="16.5" customHeight="1" x14ac:dyDescent="0.3"/>
    <row r="13" spans="1:5" ht="16.5" customHeight="1" x14ac:dyDescent="0.3"/>
    <row r="14" spans="1:5" ht="16.5" customHeight="1" x14ac:dyDescent="0.3"/>
    <row r="15" spans="1:5" ht="16.5" customHeight="1" x14ac:dyDescent="0.3"/>
    <row r="16" spans="1:5" ht="16.5" customHeight="1" x14ac:dyDescent="0.3"/>
    <row r="17" ht="16.5" customHeight="1" x14ac:dyDescent="0.3"/>
  </sheetData>
  <mergeCells count="8">
    <mergeCell ref="A5:A6"/>
    <mergeCell ref="B5:B6"/>
    <mergeCell ref="A10:A11"/>
    <mergeCell ref="C6:C7"/>
    <mergeCell ref="D6:D7"/>
    <mergeCell ref="C8:C9"/>
    <mergeCell ref="D8:D9"/>
    <mergeCell ref="B10:B11"/>
  </mergeCells>
  <hyperlinks>
    <hyperlink ref="B3" r:id="rId1" xr:uid="{DB61EE78-4B87-45FB-84F7-4D2685C8843F}"/>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7F1FA-F7ED-4BD1-B146-24CFC782360E}">
  <dimension ref="A1:D8"/>
  <sheetViews>
    <sheetView workbookViewId="0">
      <selection activeCell="B8" sqref="B8"/>
    </sheetView>
  </sheetViews>
  <sheetFormatPr baseColWidth="10" defaultRowHeight="16.5" x14ac:dyDescent="0.3"/>
  <cols>
    <col min="1" max="1" width="44.375" customWidth="1"/>
    <col min="2" max="2" width="43.25" customWidth="1"/>
    <col min="3" max="3" width="24.75" customWidth="1"/>
    <col min="4" max="4" width="11" customWidth="1"/>
  </cols>
  <sheetData>
    <row r="1" spans="1:4" ht="24" x14ac:dyDescent="0.3">
      <c r="A1" s="6" t="s">
        <v>0</v>
      </c>
      <c r="B1" s="4"/>
    </row>
    <row r="2" spans="1:4" ht="35.25" customHeight="1" x14ac:dyDescent="0.3">
      <c r="A2" s="55" t="s">
        <v>2</v>
      </c>
      <c r="B2" s="56"/>
    </row>
    <row r="3" spans="1:4" x14ac:dyDescent="0.3">
      <c r="A3" s="4" t="s">
        <v>3</v>
      </c>
      <c r="B3" s="7" t="s">
        <v>1</v>
      </c>
    </row>
    <row r="4" spans="1:4" x14ac:dyDescent="0.3">
      <c r="A4" s="4"/>
      <c r="B4" s="4"/>
    </row>
    <row r="5" spans="1:4" ht="55.5" customHeight="1" x14ac:dyDescent="0.3">
      <c r="A5" s="56" t="s">
        <v>4</v>
      </c>
      <c r="B5" s="56"/>
    </row>
    <row r="6" spans="1:4" ht="57" customHeight="1" x14ac:dyDescent="0.3">
      <c r="A6" s="4" t="s">
        <v>5</v>
      </c>
      <c r="B6" s="8" t="s">
        <v>6</v>
      </c>
      <c r="C6" s="5" t="s">
        <v>273</v>
      </c>
      <c r="D6" s="5"/>
    </row>
    <row r="7" spans="1:4" ht="35.25" customHeight="1" thickBot="1" x14ac:dyDescent="0.35">
      <c r="A7" s="9" t="s">
        <v>8</v>
      </c>
      <c r="B7" s="9" t="s">
        <v>7</v>
      </c>
    </row>
    <row r="8" spans="1:4" ht="35.25" customHeight="1" thickTop="1" x14ac:dyDescent="0.3">
      <c r="A8" s="29" t="s">
        <v>42</v>
      </c>
      <c r="B8" s="30">
        <v>2.9000000000000001E-2</v>
      </c>
    </row>
  </sheetData>
  <mergeCells count="2">
    <mergeCell ref="A2:B2"/>
    <mergeCell ref="A5:B5"/>
  </mergeCells>
  <hyperlinks>
    <hyperlink ref="B3" r:id="rId1" xr:uid="{EF267F85-5CD3-40AE-BE3A-3189466A7DC7}"/>
    <hyperlink ref="B6" r:id="rId2" xr:uid="{E37507EA-E4FF-4B11-9C2D-81B82204FEDF}"/>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0DAA-DEE0-4642-9BCB-F3B6C4E0C7BB}">
  <dimension ref="A1:F52"/>
  <sheetViews>
    <sheetView workbookViewId="0"/>
  </sheetViews>
  <sheetFormatPr baseColWidth="10" defaultRowHeight="16.5" x14ac:dyDescent="0.3"/>
  <cols>
    <col min="1" max="6" width="25.875" bestFit="1" customWidth="1"/>
  </cols>
  <sheetData>
    <row r="1" spans="1:6" x14ac:dyDescent="0.3">
      <c r="A1" t="s">
        <v>44</v>
      </c>
      <c r="B1" t="s">
        <v>45</v>
      </c>
      <c r="C1" t="s">
        <v>46</v>
      </c>
      <c r="D1" t="s">
        <v>47</v>
      </c>
      <c r="E1" t="s">
        <v>48</v>
      </c>
      <c r="F1" t="s">
        <v>49</v>
      </c>
    </row>
    <row r="2" spans="1:6" x14ac:dyDescent="0.3">
      <c r="A2" t="s">
        <v>50</v>
      </c>
      <c r="B2" t="s">
        <v>51</v>
      </c>
      <c r="C2" t="s">
        <v>7</v>
      </c>
      <c r="D2" t="s">
        <v>52</v>
      </c>
      <c r="E2" t="s">
        <v>53</v>
      </c>
      <c r="F2" t="s">
        <v>54</v>
      </c>
    </row>
    <row r="3" spans="1:6" x14ac:dyDescent="0.3">
      <c r="A3" t="s">
        <v>55</v>
      </c>
      <c r="B3" t="s">
        <v>55</v>
      </c>
      <c r="C3" t="s">
        <v>55</v>
      </c>
      <c r="D3" t="s">
        <v>56</v>
      </c>
      <c r="E3" t="s">
        <v>57</v>
      </c>
      <c r="F3" t="s">
        <v>57</v>
      </c>
    </row>
    <row r="4" spans="1:6" x14ac:dyDescent="0.3">
      <c r="A4" t="s">
        <v>58</v>
      </c>
      <c r="B4" t="s">
        <v>58</v>
      </c>
      <c r="C4" t="s">
        <v>58</v>
      </c>
      <c r="D4" t="s">
        <v>58</v>
      </c>
      <c r="E4" t="s">
        <v>58</v>
      </c>
      <c r="F4" t="s">
        <v>58</v>
      </c>
    </row>
    <row r="5" spans="1:6" x14ac:dyDescent="0.3">
      <c r="A5" t="s">
        <v>59</v>
      </c>
      <c r="B5" t="s">
        <v>60</v>
      </c>
      <c r="C5" t="s">
        <v>61</v>
      </c>
      <c r="D5" t="s">
        <v>62</v>
      </c>
      <c r="E5" t="s">
        <v>63</v>
      </c>
      <c r="F5" t="s">
        <v>64</v>
      </c>
    </row>
    <row r="6" spans="1:6" x14ac:dyDescent="0.3">
      <c r="A6" t="s">
        <v>65</v>
      </c>
      <c r="B6" t="s">
        <v>66</v>
      </c>
      <c r="C6" t="s">
        <v>67</v>
      </c>
      <c r="D6" t="s">
        <v>68</v>
      </c>
      <c r="E6" t="s">
        <v>69</v>
      </c>
      <c r="F6" t="s">
        <v>70</v>
      </c>
    </row>
    <row r="7" spans="1:6" x14ac:dyDescent="0.3">
      <c r="A7" t="s">
        <v>65</v>
      </c>
      <c r="B7" t="s">
        <v>71</v>
      </c>
      <c r="C7" t="s">
        <v>72</v>
      </c>
      <c r="D7" t="s">
        <v>73</v>
      </c>
      <c r="E7" t="s">
        <v>74</v>
      </c>
      <c r="F7" t="s">
        <v>75</v>
      </c>
    </row>
    <row r="8" spans="1:6" x14ac:dyDescent="0.3">
      <c r="A8" t="s">
        <v>76</v>
      </c>
      <c r="B8" t="s">
        <v>77</v>
      </c>
      <c r="C8" t="s">
        <v>67</v>
      </c>
      <c r="D8" t="s">
        <v>78</v>
      </c>
      <c r="E8" t="s">
        <v>79</v>
      </c>
      <c r="F8" t="s">
        <v>80</v>
      </c>
    </row>
    <row r="9" spans="1:6" x14ac:dyDescent="0.3">
      <c r="A9" t="s">
        <v>81</v>
      </c>
      <c r="B9" t="s">
        <v>82</v>
      </c>
      <c r="C9" t="s">
        <v>67</v>
      </c>
      <c r="D9" t="s">
        <v>83</v>
      </c>
      <c r="E9" t="s">
        <v>84</v>
      </c>
      <c r="F9" t="s">
        <v>85</v>
      </c>
    </row>
    <row r="10" spans="1:6" x14ac:dyDescent="0.3">
      <c r="A10" t="s">
        <v>86</v>
      </c>
      <c r="B10" t="s">
        <v>87</v>
      </c>
      <c r="C10" t="s">
        <v>72</v>
      </c>
      <c r="D10" t="s">
        <v>88</v>
      </c>
      <c r="E10" t="s">
        <v>89</v>
      </c>
      <c r="F10" t="s">
        <v>90</v>
      </c>
    </row>
    <row r="11" spans="1:6" x14ac:dyDescent="0.3">
      <c r="A11" t="s">
        <v>91</v>
      </c>
      <c r="B11" t="s">
        <v>92</v>
      </c>
      <c r="C11" t="s">
        <v>93</v>
      </c>
      <c r="D11" t="s">
        <v>68</v>
      </c>
      <c r="E11" t="s">
        <v>94</v>
      </c>
      <c r="F11" t="s">
        <v>95</v>
      </c>
    </row>
    <row r="12" spans="1:6" x14ac:dyDescent="0.3">
      <c r="A12" t="s">
        <v>91</v>
      </c>
      <c r="B12" t="s">
        <v>96</v>
      </c>
      <c r="C12" t="s">
        <v>72</v>
      </c>
      <c r="D12" t="s">
        <v>68</v>
      </c>
      <c r="E12" t="s">
        <v>97</v>
      </c>
      <c r="F12" t="s">
        <v>98</v>
      </c>
    </row>
    <row r="13" spans="1:6" x14ac:dyDescent="0.3">
      <c r="A13" t="s">
        <v>99</v>
      </c>
      <c r="B13" t="s">
        <v>100</v>
      </c>
      <c r="C13" t="s">
        <v>101</v>
      </c>
      <c r="D13" t="s">
        <v>102</v>
      </c>
      <c r="E13" t="s">
        <v>103</v>
      </c>
      <c r="F13" t="s">
        <v>104</v>
      </c>
    </row>
    <row r="14" spans="1:6" x14ac:dyDescent="0.3">
      <c r="A14" t="s">
        <v>99</v>
      </c>
      <c r="B14" t="s">
        <v>105</v>
      </c>
      <c r="C14" t="s">
        <v>72</v>
      </c>
      <c r="D14" t="s">
        <v>106</v>
      </c>
      <c r="E14" t="s">
        <v>107</v>
      </c>
      <c r="F14" t="s">
        <v>108</v>
      </c>
    </row>
    <row r="15" spans="1:6" x14ac:dyDescent="0.3">
      <c r="A15" t="s">
        <v>109</v>
      </c>
      <c r="B15" t="s">
        <v>110</v>
      </c>
      <c r="C15" t="s">
        <v>111</v>
      </c>
      <c r="D15" t="s">
        <v>112</v>
      </c>
      <c r="E15" t="s">
        <v>113</v>
      </c>
      <c r="F15" t="s">
        <v>114</v>
      </c>
    </row>
    <row r="16" spans="1:6" x14ac:dyDescent="0.3">
      <c r="A16" t="s">
        <v>115</v>
      </c>
      <c r="B16" t="s">
        <v>116</v>
      </c>
      <c r="C16" t="s">
        <v>117</v>
      </c>
      <c r="D16" t="s">
        <v>118</v>
      </c>
      <c r="E16" t="s">
        <v>119</v>
      </c>
      <c r="F16" t="s">
        <v>120</v>
      </c>
    </row>
    <row r="17" spans="1:6" x14ac:dyDescent="0.3">
      <c r="A17" t="s">
        <v>121</v>
      </c>
      <c r="B17" t="s">
        <v>122</v>
      </c>
      <c r="C17" t="s">
        <v>123</v>
      </c>
      <c r="D17" t="s">
        <v>124</v>
      </c>
      <c r="E17" t="s">
        <v>125</v>
      </c>
      <c r="F17" t="s">
        <v>126</v>
      </c>
    </row>
    <row r="18" spans="1:6" x14ac:dyDescent="0.3">
      <c r="A18" t="s">
        <v>127</v>
      </c>
      <c r="B18" t="s">
        <v>128</v>
      </c>
      <c r="C18" t="s">
        <v>129</v>
      </c>
      <c r="D18" t="s">
        <v>130</v>
      </c>
      <c r="E18" t="s">
        <v>131</v>
      </c>
      <c r="F18" t="s">
        <v>132</v>
      </c>
    </row>
    <row r="19" spans="1:6" x14ac:dyDescent="0.3">
      <c r="A19" t="s">
        <v>127</v>
      </c>
      <c r="B19" t="s">
        <v>133</v>
      </c>
      <c r="C19" t="s">
        <v>134</v>
      </c>
      <c r="D19" t="s">
        <v>112</v>
      </c>
      <c r="E19" t="s">
        <v>135</v>
      </c>
      <c r="F19" t="s">
        <v>136</v>
      </c>
    </row>
    <row r="20" spans="1:6" x14ac:dyDescent="0.3">
      <c r="A20" t="s">
        <v>137</v>
      </c>
      <c r="B20" t="s">
        <v>138</v>
      </c>
      <c r="C20" t="s">
        <v>139</v>
      </c>
      <c r="D20" t="s">
        <v>73</v>
      </c>
      <c r="E20" t="s">
        <v>140</v>
      </c>
      <c r="F20" t="s">
        <v>141</v>
      </c>
    </row>
    <row r="21" spans="1:6" x14ac:dyDescent="0.3">
      <c r="A21" t="s">
        <v>142</v>
      </c>
      <c r="B21" t="s">
        <v>143</v>
      </c>
      <c r="C21" t="s">
        <v>129</v>
      </c>
      <c r="D21" t="s">
        <v>144</v>
      </c>
      <c r="E21" t="s">
        <v>145</v>
      </c>
      <c r="F21" t="s">
        <v>146</v>
      </c>
    </row>
    <row r="22" spans="1:6" x14ac:dyDescent="0.3">
      <c r="A22" t="s">
        <v>147</v>
      </c>
      <c r="B22" t="s">
        <v>148</v>
      </c>
      <c r="C22" t="s">
        <v>129</v>
      </c>
      <c r="D22" t="s">
        <v>149</v>
      </c>
      <c r="E22" t="s">
        <v>150</v>
      </c>
      <c r="F22" t="s">
        <v>151</v>
      </c>
    </row>
    <row r="23" spans="1:6" x14ac:dyDescent="0.3">
      <c r="A23" t="s">
        <v>152</v>
      </c>
      <c r="B23" t="s">
        <v>153</v>
      </c>
      <c r="C23" t="s">
        <v>129</v>
      </c>
      <c r="D23" t="s">
        <v>154</v>
      </c>
      <c r="E23" t="s">
        <v>155</v>
      </c>
      <c r="F23" t="s">
        <v>156</v>
      </c>
    </row>
    <row r="24" spans="1:6" x14ac:dyDescent="0.3">
      <c r="A24" t="s">
        <v>157</v>
      </c>
      <c r="B24" t="s">
        <v>158</v>
      </c>
      <c r="C24" t="s">
        <v>129</v>
      </c>
      <c r="D24" t="s">
        <v>112</v>
      </c>
      <c r="E24" t="s">
        <v>131</v>
      </c>
      <c r="F24" t="s">
        <v>159</v>
      </c>
    </row>
    <row r="25" spans="1:6" x14ac:dyDescent="0.3">
      <c r="A25" t="s">
        <v>160</v>
      </c>
      <c r="B25" t="s">
        <v>161</v>
      </c>
      <c r="C25" t="s">
        <v>129</v>
      </c>
      <c r="D25" t="s">
        <v>162</v>
      </c>
      <c r="E25" t="s">
        <v>131</v>
      </c>
      <c r="F25" t="s">
        <v>163</v>
      </c>
    </row>
    <row r="26" spans="1:6" x14ac:dyDescent="0.3">
      <c r="A26" t="s">
        <v>164</v>
      </c>
      <c r="B26" t="s">
        <v>165</v>
      </c>
      <c r="C26" t="s">
        <v>129</v>
      </c>
      <c r="D26" t="s">
        <v>166</v>
      </c>
      <c r="E26" t="s">
        <v>167</v>
      </c>
      <c r="F26" t="s">
        <v>168</v>
      </c>
    </row>
    <row r="27" spans="1:6" x14ac:dyDescent="0.3">
      <c r="A27" t="s">
        <v>169</v>
      </c>
      <c r="B27" t="s">
        <v>170</v>
      </c>
      <c r="C27" t="s">
        <v>129</v>
      </c>
      <c r="D27" t="s">
        <v>118</v>
      </c>
      <c r="E27" t="s">
        <v>171</v>
      </c>
      <c r="F27" t="s">
        <v>172</v>
      </c>
    </row>
    <row r="28" spans="1:6" x14ac:dyDescent="0.3">
      <c r="A28" t="s">
        <v>173</v>
      </c>
      <c r="B28" t="s">
        <v>174</v>
      </c>
      <c r="C28" t="s">
        <v>129</v>
      </c>
      <c r="D28" t="s">
        <v>112</v>
      </c>
      <c r="E28" t="s">
        <v>131</v>
      </c>
      <c r="F28" t="s">
        <v>175</v>
      </c>
    </row>
    <row r="29" spans="1:6" x14ac:dyDescent="0.3">
      <c r="A29" t="s">
        <v>176</v>
      </c>
      <c r="B29" t="s">
        <v>177</v>
      </c>
      <c r="C29" t="s">
        <v>129</v>
      </c>
      <c r="D29" t="s">
        <v>178</v>
      </c>
      <c r="E29" t="s">
        <v>179</v>
      </c>
      <c r="F29" t="s">
        <v>180</v>
      </c>
    </row>
    <row r="30" spans="1:6" x14ac:dyDescent="0.3">
      <c r="A30" t="s">
        <v>181</v>
      </c>
      <c r="B30" t="s">
        <v>182</v>
      </c>
      <c r="C30" t="s">
        <v>129</v>
      </c>
      <c r="D30" t="s">
        <v>183</v>
      </c>
      <c r="E30" t="s">
        <v>119</v>
      </c>
      <c r="F30" t="s">
        <v>184</v>
      </c>
    </row>
    <row r="31" spans="1:6" x14ac:dyDescent="0.3">
      <c r="A31" t="s">
        <v>185</v>
      </c>
      <c r="B31" t="s">
        <v>186</v>
      </c>
      <c r="C31" t="s">
        <v>187</v>
      </c>
      <c r="D31" t="s">
        <v>188</v>
      </c>
      <c r="E31" t="s">
        <v>131</v>
      </c>
      <c r="F31" t="s">
        <v>189</v>
      </c>
    </row>
    <row r="32" spans="1:6" x14ac:dyDescent="0.3">
      <c r="A32" t="s">
        <v>185</v>
      </c>
      <c r="B32" t="s">
        <v>190</v>
      </c>
      <c r="C32" t="s">
        <v>129</v>
      </c>
      <c r="D32" t="s">
        <v>188</v>
      </c>
      <c r="E32" t="s">
        <v>131</v>
      </c>
      <c r="F32" t="s">
        <v>191</v>
      </c>
    </row>
    <row r="33" spans="1:6" x14ac:dyDescent="0.3">
      <c r="A33" t="s">
        <v>192</v>
      </c>
      <c r="B33" t="s">
        <v>193</v>
      </c>
      <c r="C33" t="s">
        <v>194</v>
      </c>
      <c r="D33" t="s">
        <v>195</v>
      </c>
      <c r="E33" t="s">
        <v>131</v>
      </c>
      <c r="F33" t="s">
        <v>196</v>
      </c>
    </row>
    <row r="34" spans="1:6" x14ac:dyDescent="0.3">
      <c r="A34" t="s">
        <v>192</v>
      </c>
      <c r="B34" t="s">
        <v>197</v>
      </c>
      <c r="C34" t="s">
        <v>187</v>
      </c>
      <c r="D34" t="s">
        <v>195</v>
      </c>
      <c r="E34" t="s">
        <v>131</v>
      </c>
      <c r="F34" t="s">
        <v>198</v>
      </c>
    </row>
    <row r="35" spans="1:6" x14ac:dyDescent="0.3">
      <c r="A35" t="s">
        <v>199</v>
      </c>
      <c r="B35" t="s">
        <v>200</v>
      </c>
      <c r="C35" t="s">
        <v>201</v>
      </c>
      <c r="D35" t="s">
        <v>202</v>
      </c>
      <c r="E35" t="s">
        <v>63</v>
      </c>
      <c r="F35" t="s">
        <v>203</v>
      </c>
    </row>
    <row r="36" spans="1:6" x14ac:dyDescent="0.3">
      <c r="A36" t="s">
        <v>204</v>
      </c>
      <c r="B36" t="s">
        <v>205</v>
      </c>
      <c r="C36" t="s">
        <v>187</v>
      </c>
      <c r="D36" t="s">
        <v>106</v>
      </c>
      <c r="E36" t="s">
        <v>206</v>
      </c>
      <c r="F36" t="s">
        <v>207</v>
      </c>
    </row>
    <row r="37" spans="1:6" x14ac:dyDescent="0.3">
      <c r="A37" t="s">
        <v>204</v>
      </c>
      <c r="B37" t="s">
        <v>208</v>
      </c>
      <c r="C37" t="s">
        <v>194</v>
      </c>
      <c r="D37" t="s">
        <v>209</v>
      </c>
      <c r="E37" t="s">
        <v>131</v>
      </c>
      <c r="F37" t="s">
        <v>210</v>
      </c>
    </row>
    <row r="38" spans="1:6" x14ac:dyDescent="0.3">
      <c r="A38" t="s">
        <v>211</v>
      </c>
      <c r="B38" t="s">
        <v>212</v>
      </c>
      <c r="C38" t="s">
        <v>194</v>
      </c>
      <c r="D38" t="s">
        <v>118</v>
      </c>
      <c r="E38" t="s">
        <v>131</v>
      </c>
      <c r="F38" t="s">
        <v>213</v>
      </c>
    </row>
    <row r="39" spans="1:6" x14ac:dyDescent="0.3">
      <c r="A39" t="s">
        <v>211</v>
      </c>
      <c r="B39" t="s">
        <v>214</v>
      </c>
      <c r="C39" t="s">
        <v>129</v>
      </c>
      <c r="D39" t="s">
        <v>209</v>
      </c>
      <c r="E39" t="s">
        <v>131</v>
      </c>
      <c r="F39" t="s">
        <v>215</v>
      </c>
    </row>
    <row r="40" spans="1:6" x14ac:dyDescent="0.3">
      <c r="A40" t="s">
        <v>216</v>
      </c>
      <c r="B40" t="s">
        <v>217</v>
      </c>
      <c r="C40" t="s">
        <v>67</v>
      </c>
      <c r="D40" t="s">
        <v>218</v>
      </c>
      <c r="E40" t="s">
        <v>84</v>
      </c>
      <c r="F40" t="s">
        <v>219</v>
      </c>
    </row>
    <row r="41" spans="1:6" x14ac:dyDescent="0.3">
      <c r="A41" t="s">
        <v>220</v>
      </c>
      <c r="B41" t="s">
        <v>221</v>
      </c>
      <c r="C41" t="s">
        <v>67</v>
      </c>
      <c r="D41" t="s">
        <v>118</v>
      </c>
      <c r="E41" t="s">
        <v>222</v>
      </c>
      <c r="F41" t="s">
        <v>223</v>
      </c>
    </row>
    <row r="42" spans="1:6" x14ac:dyDescent="0.3">
      <c r="A42" t="s">
        <v>224</v>
      </c>
      <c r="B42" t="s">
        <v>225</v>
      </c>
      <c r="C42" t="s">
        <v>226</v>
      </c>
      <c r="D42" t="s">
        <v>178</v>
      </c>
      <c r="E42" t="s">
        <v>89</v>
      </c>
      <c r="F42" t="s">
        <v>227</v>
      </c>
    </row>
    <row r="43" spans="1:6" x14ac:dyDescent="0.3">
      <c r="A43" t="s">
        <v>228</v>
      </c>
      <c r="B43" t="s">
        <v>229</v>
      </c>
      <c r="C43" t="s">
        <v>230</v>
      </c>
      <c r="D43" t="s">
        <v>231</v>
      </c>
      <c r="E43" t="s">
        <v>232</v>
      </c>
      <c r="F43" t="s">
        <v>233</v>
      </c>
    </row>
    <row r="44" spans="1:6" x14ac:dyDescent="0.3">
      <c r="A44" t="s">
        <v>234</v>
      </c>
      <c r="B44" t="s">
        <v>235</v>
      </c>
      <c r="C44" t="s">
        <v>236</v>
      </c>
      <c r="D44" t="s">
        <v>237</v>
      </c>
      <c r="E44" t="s">
        <v>238</v>
      </c>
      <c r="F44" t="s">
        <v>239</v>
      </c>
    </row>
    <row r="45" spans="1:6" x14ac:dyDescent="0.3">
      <c r="A45" t="s">
        <v>240</v>
      </c>
      <c r="B45" t="s">
        <v>241</v>
      </c>
      <c r="C45" t="s">
        <v>242</v>
      </c>
      <c r="D45" t="s">
        <v>243</v>
      </c>
      <c r="E45" t="s">
        <v>244</v>
      </c>
      <c r="F45" t="s">
        <v>245</v>
      </c>
    </row>
    <row r="46" spans="1:6" x14ac:dyDescent="0.3">
      <c r="A46" t="s">
        <v>246</v>
      </c>
      <c r="B46" t="s">
        <v>247</v>
      </c>
      <c r="C46" t="s">
        <v>230</v>
      </c>
      <c r="D46" t="s">
        <v>248</v>
      </c>
      <c r="E46" t="s">
        <v>206</v>
      </c>
      <c r="F46" t="s">
        <v>249</v>
      </c>
    </row>
    <row r="47" spans="1:6" x14ac:dyDescent="0.3">
      <c r="A47" t="s">
        <v>250</v>
      </c>
      <c r="B47" t="s">
        <v>251</v>
      </c>
      <c r="C47" t="s">
        <v>252</v>
      </c>
      <c r="D47" t="s">
        <v>253</v>
      </c>
      <c r="E47" t="s">
        <v>206</v>
      </c>
      <c r="F47" t="s">
        <v>254</v>
      </c>
    </row>
    <row r="48" spans="1:6" x14ac:dyDescent="0.3">
      <c r="A48" t="s">
        <v>255</v>
      </c>
      <c r="B48" t="s">
        <v>256</v>
      </c>
      <c r="C48" t="s">
        <v>257</v>
      </c>
      <c r="D48" t="s">
        <v>258</v>
      </c>
      <c r="E48" t="s">
        <v>206</v>
      </c>
      <c r="F48" t="s">
        <v>259</v>
      </c>
    </row>
    <row r="49" spans="1:6" x14ac:dyDescent="0.3">
      <c r="A49" t="s">
        <v>260</v>
      </c>
      <c r="B49" t="s">
        <v>261</v>
      </c>
      <c r="C49" t="s">
        <v>230</v>
      </c>
      <c r="D49" t="s">
        <v>262</v>
      </c>
      <c r="E49" t="s">
        <v>206</v>
      </c>
      <c r="F49" t="s">
        <v>263</v>
      </c>
    </row>
    <row r="50" spans="1:6" x14ac:dyDescent="0.3">
      <c r="A50" t="s">
        <v>264</v>
      </c>
      <c r="B50" t="s">
        <v>265</v>
      </c>
      <c r="C50" t="s">
        <v>266</v>
      </c>
      <c r="D50" t="s">
        <v>88</v>
      </c>
      <c r="E50" t="s">
        <v>206</v>
      </c>
      <c r="F50" t="s">
        <v>267</v>
      </c>
    </row>
    <row r="51" spans="1:6" x14ac:dyDescent="0.3">
      <c r="A51" t="s">
        <v>268</v>
      </c>
      <c r="B51" t="s">
        <v>269</v>
      </c>
      <c r="C51" t="s">
        <v>270</v>
      </c>
      <c r="D51" t="s">
        <v>262</v>
      </c>
      <c r="E51" t="s">
        <v>206</v>
      </c>
      <c r="F51" t="s">
        <v>271</v>
      </c>
    </row>
    <row r="52" spans="1:6" x14ac:dyDescent="0.3">
      <c r="A52" t="s">
        <v>55</v>
      </c>
      <c r="B52" t="s">
        <v>55</v>
      </c>
      <c r="C52" t="s">
        <v>55</v>
      </c>
      <c r="D52" t="s">
        <v>56</v>
      </c>
      <c r="E52" t="s">
        <v>272</v>
      </c>
      <c r="F52" t="s">
        <v>272</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D Q F A A B Q S w M E F A A C A A g A Z 3 Z L W 2 + p l R O l A A A A 9 g A A A B I A H A B D b 2 5 m a W c v U G F j a 2 F n Z S 5 4 b W w g o h g A K K A U A A A A A A A A A A A A A A A A A A A A A A A A A A A A h Y 8 x D o I w G I W v Q r r T F t B o y E 8 Z 1 E 0 S E x P j 2 p Q C j V A M L Z a 7 O X g k r y B G U T f H 9 7 1 v e O 9 + v U E 6 N L V 3 k Z 1 R r U 5 Q g C n y p B Z t r n S Z o N 4 W / h K l D H Z c n H g p v V H W J h 5 M n q D K 2 n N M i H M O u w i 3 X U l C S g N y z L Z 7 U c m G o 4 + s / s u + 0 s Z y L S R i c H i N Y S E O Z g s 8 p x G m Q C Y I m d J f I R z 3 P t s f C K u + t n 0 n W S 7 9 9 Q b I F I G 8 P 7 A H U E s D B B Q A A g A I A G d 2 S 1 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n d k t b C + u j m S 0 C A A B k G Q A A E w A c A E Z v c m 1 1 b G F z L 1 N l Y 3 R p b 2 4 x L m 0 g o h g A K K A U A A A A A A A A A A A A A A A A A A A A A A A A A A A A 7 V h B b 5 s w G L 1 H y n + w 3 A t 0 w A Q k O b T K p D a d l k n d o S 3 a D l U O J n w d S I 6 N b D O 2 V v k 3 + y f 7 Y z N J p t G G V L X W K G k H B 4 g f 9 s u H / d 4 7 f B K m K u M M X S 2 f / n G 3 0 + 3 I l A h I 0 A G O S A y U A g o x G i I K q t t B + r o o F u A Q f Y H Y O x W 8 l C B G n C l g S l q 4 L E s v g U L J a Q r u T c Y I u y V f 9 a t C a P h t X L A E Z A l C 5 S T P Q K w j R G i i F U o Y h S w F h m 1 n + d c H + K S Q a B x 9 O n d H P A E E 3 5 U g q V 6 l A K 2 K r U o d q x n 1 9 J i C t S z W Q X d 3 e M R p M W M + d h A + + / j 5 i K n U n a Y Z T a z A R u + Q h r w 4 d l W 1 y l v c X Q E y 5 0 x m 3 6 A 2 2 a 8 m R y e n 5 + / 1 8 7 D 6 f V n d x k e M K + t 6 y q n M C Z v Y y 2 G 1 O a t h j W A x o E S q F T K w H f T 8 F Z 3 9 K W a I c Y j x x K S i c O s V D Q w r 8 r d T 0 T + d G p 5 r X a 1 k F e y j r N A b E 4 Z g j a H f C v N F C r M 6 9 6 c z N J 1 7 X d r h 6 5 S 2 G U O 4 x t B r z f G f m s O M o U k 5 d X v 1 W n s 1 b 5 I Z Q 2 8 H d j A 3 6 E I 6 N Q b / U Y b 1 f Q 1 a i 7 8 Q i 5 s x N K m 3 H h L 9 N i S 2 F R J m D P 0 d W H I X M f O Q I X i U Y f 1 k t h Q L b V D t Y V C Z M T Q 5 q B 5 1 g z b q 9 j f q z B g G O 4 i F N i z b s H z d Y W n G 0 O R B P N d 5 e 3 3 J y y u g M F V c D J 8 5 c P H k b 8 f + A / z 6 y Z K q R S 9 Q 9 C O v + v O L 1 r w X C c L k D R e z Z e 7 r d y C t p 3 T 4 n X v N f K X X I a X n P e j G N u H h B r y 3 A e 9 v w A f 3 8 L n d 7 W R s 0 / c e / w Z Q S w E C L Q A U A A I A C A B n d k t b b 6 m V E 6 U A A A D 2 A A A A E g A A A A A A A A A A A A A A A A A A A A A A Q 2 9 u Z m l n L 1 B h Y 2 t h Z 2 U u e G 1 s U E s B A i 0 A F A A C A A g A Z 3 Z L W w / K 6 a u k A A A A 6 Q A A A B M A A A A A A A A A A A A A A A A A 8 Q A A A F t D b 2 5 0 Z W 5 0 X 1 R 5 c G V z X S 5 4 b W x Q S w E C L Q A U A A I A C A B n d k t b C + u j m S 0 C A A B k G Q A A E w A A A A A A A A A A A A A A A A D i A Q A A R m 9 y b X V s Y X M v U 2 V j d G l v b j E u b V B L B Q Y A A A A A A w A D A M I A A A B c 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P D A A A A A A A A O 0 L 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l b G x l J T I w M z w v S X R l b V B h d G g + P C 9 J d G V t T G 9 j Y X R p b 2 4 + P F N 0 Y W J s Z U V u d H J p Z X M + P E V u d H J 5 I F R 5 c G U 9 I l F 1 Z X J 5 S U Q i I F Z h b H V l P S J z M T I 3 M z l m N D M t M 2 E w N i 0 0 Z T R i L T l l M G I t M j A 5 N 2 N m N D F m M W M z I i A v P j x F b n R y e S B U e X B l P S J G a W x s R W 5 h Y m x l Z C I g V m F s d W U 9 I m w x I i A v P j x F b n R y e S B U e X B l P S J G a W x s T 2 J q Z W N 0 V H l w Z S I g V m F s d W U 9 I n N U Y W J s Z 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V G F i Z W x s Z V 8 z I i A v P j x F b n R y e S B U e X B l P S J G a W x s Z W R D b 2 1 w b G V 0 Z V J l c 3 V s d F R v V 2 9 y a 3 N o Z W V 0 I i B W Y W x 1 Z T 0 i b D E i I C 8 + P E V u d H J 5 I F R 5 c G U 9 I k F k Z G V k V G 9 E Y X R h T W 9 k Z W w i I F Z h b H V l P S J s M C I g L z 4 8 R W 5 0 c n k g V H l w Z T 0 i R m l s b E N v d W 5 0 I i B W Y W x 1 Z T 0 i b D U x I i A v P j x F b n R y e S B U e X B l P S J G a W x s R X J y b 3 J D b 2 R l I i B W Y W x 1 Z T 0 i c 1 V u a 2 5 v d 2 4 i I C 8 + P E V u d H J 5 I F R 5 c G U 9 I k Z p b G x F c n J v c k N v d W 5 0 I i B W Y W x 1 Z T 0 i b D A i I C 8 + P E V u d H J 5 I F R 5 c G U 9 I k Z p b G x M Y X N 0 V X B k Y X R l Z C I g V m F s d W U 9 I m Q y M D I 1 L T E w L T E x V D E y O j U x O j E 0 L j A x O D k 2 N D d a I i A v P j x F b n R y e S B U e X B l P S J G a W x s Q 2 9 s d W 1 u V H l w Z X M i I F Z h b H V l P S J z Q m d Z R 0 J n W U c i I C 8 + P E V u d H J 5 I F R 5 c G U 9 I k Z p b G x D b 2 x 1 b W 5 O Y W 1 l c y I g V m F s d W U 9 I n N b J n F 1 b 3 Q 7 Q 2 9 s d W 1 u M S Z x d W 9 0 O y w m c X V v d D t D b 2 x 1 b W 4 y J n F 1 b 3 Q 7 L C Z x d W 9 0 O 0 N v b H V t b j M m c X V v d D s s J n F 1 b 3 Q 7 Q 2 9 s d W 1 u N C Z x d W 9 0 O y w m c X V v d D t D b 2 x 1 b W 4 1 J n F 1 b 3 Q 7 L C Z x d W 9 0 O 0 N v b H V t b j Y m c X V v d D t d 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U Y W J l b G x l I D M v Q X V 0 b 1 J l b W 9 2 Z W R D b 2 x 1 b W 5 z M S 5 7 Q 2 9 s d W 1 u M S w w f S Z x d W 9 0 O y w m c X V v d D t T Z W N 0 a W 9 u M S 9 U Y W J l b G x l I D M v Q X V 0 b 1 J l b W 9 2 Z W R D b 2 x 1 b W 5 z M S 5 7 Q 2 9 s d W 1 u M i w x f S Z x d W 9 0 O y w m c X V v d D t T Z W N 0 a W 9 u M S 9 U Y W J l b G x l I D M v Q X V 0 b 1 J l b W 9 2 Z W R D b 2 x 1 b W 5 z M S 5 7 Q 2 9 s d W 1 u M y w y f S Z x d W 9 0 O y w m c X V v d D t T Z W N 0 a W 9 u M S 9 U Y W J l b G x l I D M v Q X V 0 b 1 J l b W 9 2 Z W R D b 2 x 1 b W 5 z M S 5 7 Q 2 9 s d W 1 u N C w z f S Z x d W 9 0 O y w m c X V v d D t T Z W N 0 a W 9 u M S 9 U Y W J l b G x l I D M v Q X V 0 b 1 J l b W 9 2 Z W R D b 2 x 1 b W 5 z M S 5 7 Q 2 9 s d W 1 u N S w 0 f S Z x d W 9 0 O y w m c X V v d D t T Z W N 0 a W 9 u M S 9 U Y W J l b G x l I D M v Q X V 0 b 1 J l b W 9 2 Z W R D b 2 x 1 b W 5 z M S 5 7 Q 2 9 s d W 1 u N i w 1 f S Z x d W 9 0 O 1 0 s J n F 1 b 3 Q 7 Q 2 9 s d W 1 u Q 2 9 1 b n Q m c X V v d D s 6 N i w m c X V v d D t L Z X l D b 2 x 1 b W 5 O Y W 1 l c y Z x d W 9 0 O z p b X S w m c X V v d D t D b 2 x 1 b W 5 J Z G V u d G l 0 a W V z J n F 1 b 3 Q 7 O l s m c X V v d D t T Z W N 0 a W 9 u M S 9 U Y W J l b G x l I D M v Q X V 0 b 1 J l b W 9 2 Z W R D b 2 x 1 b W 5 z M S 5 7 Q 2 9 s d W 1 u M S w w f S Z x d W 9 0 O y w m c X V v d D t T Z W N 0 a W 9 u M S 9 U Y W J l b G x l I D M v Q X V 0 b 1 J l b W 9 2 Z W R D b 2 x 1 b W 5 z M S 5 7 Q 2 9 s d W 1 u M i w x f S Z x d W 9 0 O y w m c X V v d D t T Z W N 0 a W 9 u M S 9 U Y W J l b G x l I D M v Q X V 0 b 1 J l b W 9 2 Z W R D b 2 x 1 b W 5 z M S 5 7 Q 2 9 s d W 1 u M y w y f S Z x d W 9 0 O y w m c X V v d D t T Z W N 0 a W 9 u M S 9 U Y W J l b G x l I D M v Q X V 0 b 1 J l b W 9 2 Z W R D b 2 x 1 b W 5 z M S 5 7 Q 2 9 s d W 1 u N C w z f S Z x d W 9 0 O y w m c X V v d D t T Z W N 0 a W 9 u M S 9 U Y W J l b G x l I D M v Q X V 0 b 1 J l b W 9 2 Z W R D b 2 x 1 b W 5 z M S 5 7 Q 2 9 s d W 1 u N S w 0 f S Z x d W 9 0 O y w m c X V v d D t T Z W N 0 a W 9 u M S 9 U Y W J l b G x l I D M v Q X V 0 b 1 J l b W 9 2 Z W R D b 2 x 1 b W 5 z M S 5 7 Q 2 9 s d W 1 u N i w 1 f S Z x d W 9 0 O 1 0 s J n F 1 b 3 Q 7 U m V s Y X R p b 2 5 z a G l w S W 5 m b y Z x d W 9 0 O z p b X X 0 i I C 8 + P C 9 T d G F i b G V F b n R y a W V z P j w v S X R l b T 4 8 S X R l b T 4 8 S X R l b U x v Y 2 F 0 a W 9 u P j x J d G V t V H l w Z T 5 G b 3 J t d W x h P C 9 J d G V t V H l w Z T 4 8 S X R l b V B h d G g + U 2 V j d G l v b j E v V G F i Z W x s Z S U y M D M v U X V l b G x l P C 9 J d G V t U G F 0 a D 4 8 L 0 l 0 Z W 1 M b 2 N h d G l v b j 4 8 U 3 R h Y m x l R W 5 0 c m l l c y A v P j w v S X R l b T 4 8 S X R l b T 4 8 S X R l b U x v Y 2 F 0 a W 9 u P j x J d G V t V H l w Z T 5 G b 3 J t d W x h P C 9 J d G V t V H l w Z T 4 8 S X R l b V B h d G g + U 2 V j d G l v b j E v V G F i Z W x s Z S U y M D M v Q X V z J T I w S F R N T C 1 D b 2 R l J T I w Z X h 0 c m F o a W V y d G U l M j B U Y W J l b G x l P C 9 J d G V t U G F 0 a D 4 8 L 0 l 0 Z W 1 M b 2 N h d G l v b j 4 8 U 3 R h Y m x l R W 5 0 c m l l c y A v P j w v S X R l b T 4 8 S X R l b T 4 8 S X R l b U x v Y 2 F 0 a W 9 u P j x J d G V t V H l w Z T 5 G b 3 J t d W x h P C 9 J d G V t V H l w Z T 4 8 S X R l b V B h d G g + U 2 V j d G l v b j E v V G F i Z W x s Z S U y M D M v R 2 U l Q z M l Q T R u Z G V y d G V y J T I w V H l w P C 9 J d G V t U G F 0 a D 4 8 L 0 l 0 Z W 1 M b 2 N h d G l v b j 4 8 U 3 R h Y m x l R W 5 0 c m l l c y A v P j w v S X R l b T 4 8 L 0 l 0 Z W 1 z P j w v T G 9 j Y W x Q Y W N r Y W d l T W V 0 Y W R h d G F G a W x l P h Y A A A B Q S w U G A A A A A A A A A A A A A A A A A A A A A A A A J g E A A A E A A A D Q j J 3 f A R X R E Y x 6 A M B P w p f r A Q A A A I 9 8 x m u D h C p B h J l l T s b / G i w A A A A A A g A A A A A A E G Y A A A A B A A A g A A A A K u 2 M o j H k b b 7 c h R 0 t 1 a S x u 2 B F + Q 0 K c j i D j L v J / a C e 7 Z M A A A A A D o A A A A A C A A A g A A A A 7 l c D Z 0 g E E e 4 N g + A T h o b J j u y w A P x v R j p J A O E 0 d d 2 X x d B Q A A A A c 6 E Z J 2 b 7 t x f M A / z n v M H j b f h 0 5 G D B d k 7 o 1 7 B + O + X T u h J e t A x w h l h O X + W y M M Z q o 2 c W t c O O 3 5 i r C c q / s f E b N N d s O 8 i W D 5 m b + F X J z c K D / 0 k I b Y h A A A A A + g A u l b F s 8 V D R O A 2 T b 1 9 C u H W p y T N 9 / O / n b T h n w O P V 1 g + m Q f L O k / C X k T W / C X N r 1 Z B B X K k k V z v J i d X k 1 h 6 M t z S A / A = = < / D a t a M a s h u p > 
</file>

<file path=customXml/itemProps1.xml><?xml version="1.0" encoding="utf-8"?>
<ds:datastoreItem xmlns:ds="http://schemas.openxmlformats.org/officeDocument/2006/customXml" ds:itemID="{00D99162-373C-47A9-8C45-A4C90141BDA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Start</vt:lpstr>
      <vt:lpstr>ESt.-Berechnung</vt:lpstr>
      <vt:lpstr>Bundeswertpapiere</vt:lpstr>
      <vt:lpstr>Aktuelle Bundesanleihen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Harald Wozniewski</dc:creator>
  <cp:lastModifiedBy>Harald Wozniewski</cp:lastModifiedBy>
  <dcterms:created xsi:type="dcterms:W3CDTF">2025-10-11T10:21:37Z</dcterms:created>
  <dcterms:modified xsi:type="dcterms:W3CDTF">2025-11-05T12:45:02Z</dcterms:modified>
</cp:coreProperties>
</file>